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3235" windowHeight="9255" activeTab="1"/>
  </bookViews>
  <sheets>
    <sheet name="STRONA TYTUŁOWA" sheetId="4" r:id="rId1"/>
    <sheet name="BAZA DANYCH" sheetId="1" r:id="rId2"/>
    <sheet name="STATYSTYKI" sheetId="3" r:id="rId3"/>
    <sheet name="SZACOWANIE" sheetId="5" r:id="rId4"/>
    <sheet name="KURSY" sheetId="6" state="hidden" r:id="rId5"/>
  </sheets>
  <externalReferences>
    <externalReference r:id="rId6"/>
    <externalReference r:id="rId7"/>
  </externalReferences>
  <definedNames>
    <definedName name="_xlnm._FilterDatabase" localSheetId="1" hidden="1">'BAZA DANYCH'!$A$1:$S$189</definedName>
    <definedName name="_Hlk511303109" localSheetId="1">'BAZA DANYCH'!$A$1</definedName>
    <definedName name="_Hlk511311383" localSheetId="1">'BAZA DANYCH'!$K$1</definedName>
    <definedName name="_Hlk513638906" localSheetId="0">'STRONA TYTUŁOWA'!$A$1</definedName>
    <definedName name="_xlnm.Print_Area" localSheetId="0">'STRONA TYTUŁOWA'!$A$1:$I$50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2" i="1"/>
  <c r="B32" i="5"/>
  <c r="B29" i="5"/>
  <c r="B26" i="5"/>
  <c r="B23" i="5"/>
  <c r="B20" i="5"/>
  <c r="B17" i="5"/>
  <c r="B14" i="5"/>
  <c r="B11" i="5"/>
  <c r="B8" i="5"/>
  <c r="B49" i="5"/>
  <c r="C49" i="5"/>
  <c r="B50" i="5"/>
  <c r="C50" i="5"/>
  <c r="B51" i="5"/>
  <c r="C51" i="5"/>
  <c r="B52" i="5"/>
  <c r="BB52" i="5" s="1"/>
  <c r="C52" i="5"/>
  <c r="B53" i="5"/>
  <c r="BB53" i="5" s="1"/>
  <c r="C53" i="5"/>
  <c r="B54" i="5"/>
  <c r="BB54" i="5" s="1"/>
  <c r="C54" i="5"/>
  <c r="B55" i="5"/>
  <c r="BB55" i="5" s="1"/>
  <c r="C55" i="5"/>
  <c r="B56" i="5"/>
  <c r="BB56" i="5" s="1"/>
  <c r="C56" i="5"/>
  <c r="B57" i="5"/>
  <c r="BB57" i="5" s="1"/>
  <c r="C57" i="5"/>
  <c r="B58" i="5"/>
  <c r="BB58" i="5" s="1"/>
  <c r="C58" i="5"/>
  <c r="B59" i="5"/>
  <c r="BB59" i="5" s="1"/>
  <c r="C59" i="5"/>
  <c r="B60" i="5"/>
  <c r="BB60" i="5" s="1"/>
  <c r="C60" i="5"/>
  <c r="B61" i="5"/>
  <c r="BB61" i="5" s="1"/>
  <c r="C61" i="5"/>
  <c r="B62" i="5"/>
  <c r="BB62" i="5" s="1"/>
  <c r="C62" i="5"/>
  <c r="B63" i="5"/>
  <c r="BB63" i="5" s="1"/>
  <c r="C63" i="5"/>
  <c r="B64" i="5"/>
  <c r="BB64" i="5" s="1"/>
  <c r="C64" i="5"/>
  <c r="B65" i="5"/>
  <c r="BB65" i="5" s="1"/>
  <c r="C65" i="5"/>
  <c r="C48" i="5"/>
  <c r="AW48" i="5" s="1"/>
  <c r="B48" i="5"/>
  <c r="AW49" i="5"/>
  <c r="C31" i="5"/>
  <c r="B31" i="5"/>
  <c r="C30" i="5"/>
  <c r="B30" i="5"/>
  <c r="C28" i="5"/>
  <c r="B28" i="5"/>
  <c r="C27" i="5"/>
  <c r="B27" i="5"/>
  <c r="C25" i="5"/>
  <c r="B25" i="5"/>
  <c r="C24" i="5"/>
  <c r="B24" i="5"/>
  <c r="C22" i="5"/>
  <c r="B22" i="5"/>
  <c r="C21" i="5"/>
  <c r="B21" i="5"/>
  <c r="C19" i="5"/>
  <c r="B19" i="5"/>
  <c r="C18" i="5"/>
  <c r="B18" i="5"/>
  <c r="C16" i="5"/>
  <c r="B16" i="5"/>
  <c r="C15" i="5"/>
  <c r="B15" i="5"/>
  <c r="C13" i="5"/>
  <c r="B13" i="5"/>
  <c r="C12" i="5"/>
  <c r="B12" i="5"/>
  <c r="C10" i="5"/>
  <c r="B10" i="5"/>
  <c r="C9" i="5"/>
  <c r="B9" i="5"/>
  <c r="B7" i="5"/>
  <c r="C7" i="5"/>
  <c r="C6" i="5"/>
  <c r="B6" i="5"/>
  <c r="E32" i="6"/>
  <c r="E33" i="6" s="1"/>
  <c r="F33" i="6" s="1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F32" i="6" s="1"/>
  <c r="O3" i="6"/>
  <c r="F31" i="6" s="1"/>
  <c r="AV65" i="5"/>
  <c r="AJ65" i="5"/>
  <c r="AK64" i="5"/>
  <c r="AW63" i="5"/>
  <c r="AK63" i="5"/>
  <c r="AV62" i="5"/>
  <c r="AJ62" i="5"/>
  <c r="AV61" i="5"/>
  <c r="AJ61" i="5"/>
  <c r="AK60" i="5"/>
  <c r="AK59" i="5"/>
  <c r="AW59" i="5"/>
  <c r="AV58" i="5"/>
  <c r="AW57" i="5"/>
  <c r="AK57" i="5"/>
  <c r="AV56" i="5"/>
  <c r="AJ56" i="5"/>
  <c r="AK55" i="5"/>
  <c r="AW54" i="5"/>
  <c r="AV54" i="5"/>
  <c r="AK54" i="5"/>
  <c r="AW53" i="5"/>
  <c r="AV53" i="5"/>
  <c r="AK53" i="5"/>
  <c r="AJ53" i="5"/>
  <c r="AV52" i="5"/>
  <c r="AJ52" i="5"/>
  <c r="AV51" i="5"/>
  <c r="AJ51" i="5"/>
  <c r="AW50" i="5"/>
  <c r="AK50" i="5"/>
  <c r="AJ49" i="5"/>
  <c r="AK49" i="5"/>
  <c r="AJ48" i="5"/>
  <c r="AK48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AW46" i="5"/>
  <c r="AK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B46" i="5"/>
  <c r="AT44" i="5"/>
  <c r="AS44" i="5"/>
  <c r="AR44" i="5"/>
  <c r="AN44" i="5"/>
  <c r="AO44" i="5" s="1"/>
  <c r="C40" i="5"/>
  <c r="C39" i="5"/>
  <c r="C38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C36" i="5"/>
  <c r="B33" i="5"/>
  <c r="D4" i="5"/>
  <c r="D36" i="5" s="1"/>
  <c r="C4" i="5"/>
  <c r="B4" i="5"/>
  <c r="H108" i="3"/>
  <c r="H109" i="3"/>
  <c r="G110" i="3"/>
  <c r="L112" i="3"/>
  <c r="L113" i="3"/>
  <c r="F117" i="3"/>
  <c r="H117" i="3"/>
  <c r="L118" i="3"/>
  <c r="H119" i="3"/>
  <c r="H121" i="3"/>
  <c r="G122" i="3"/>
  <c r="H123" i="3"/>
  <c r="L123" i="3"/>
  <c r="H124" i="3"/>
  <c r="G107" i="3"/>
  <c r="I107" i="3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H107" i="3" s="1"/>
  <c r="N17" i="1"/>
  <c r="N18" i="1"/>
  <c r="J107" i="3" s="1"/>
  <c r="N19" i="1"/>
  <c r="N20" i="1"/>
  <c r="N21" i="1"/>
  <c r="N22" i="1"/>
  <c r="E108" i="3" s="1"/>
  <c r="N23" i="1"/>
  <c r="N24" i="1"/>
  <c r="F108" i="3" s="1"/>
  <c r="N25" i="1"/>
  <c r="F110" i="3" s="1"/>
  <c r="N26" i="1"/>
  <c r="G108" i="3" s="1"/>
  <c r="N27" i="1"/>
  <c r="H110" i="3" s="1"/>
  <c r="N28" i="1"/>
  <c r="I110" i="3" s="1"/>
  <c r="N29" i="1"/>
  <c r="I108" i="3" s="1"/>
  <c r="N30" i="1"/>
  <c r="J110" i="3" s="1"/>
  <c r="N31" i="1"/>
  <c r="J108" i="3" s="1"/>
  <c r="N32" i="1"/>
  <c r="K110" i="3" s="1"/>
  <c r="N33" i="1"/>
  <c r="K108" i="3" s="1"/>
  <c r="N34" i="1"/>
  <c r="L110" i="3" s="1"/>
  <c r="N35" i="1"/>
  <c r="L108" i="3" s="1"/>
  <c r="N36" i="1"/>
  <c r="N37" i="1"/>
  <c r="N38" i="1"/>
  <c r="F111" i="3" s="1"/>
  <c r="N39" i="1"/>
  <c r="N40" i="1"/>
  <c r="G111" i="3" s="1"/>
  <c r="N41" i="1"/>
  <c r="N42" i="1"/>
  <c r="N43" i="1"/>
  <c r="J112" i="3" s="1"/>
  <c r="N44" i="1"/>
  <c r="N45" i="1"/>
  <c r="N46" i="1"/>
  <c r="N47" i="1"/>
  <c r="E111" i="3" s="1"/>
  <c r="N48" i="1"/>
  <c r="N49" i="1"/>
  <c r="N50" i="1"/>
  <c r="H111" i="3" s="1"/>
  <c r="N51" i="1"/>
  <c r="N52" i="1"/>
  <c r="N53" i="1"/>
  <c r="I112" i="3" s="1"/>
  <c r="N54" i="1"/>
  <c r="J111" i="3" s="1"/>
  <c r="N55" i="1"/>
  <c r="N56" i="1"/>
  <c r="N57" i="1"/>
  <c r="L111" i="3" s="1"/>
  <c r="N58" i="1"/>
  <c r="N59" i="1"/>
  <c r="N60" i="1"/>
  <c r="N61" i="1"/>
  <c r="F113" i="3" s="1"/>
  <c r="N62" i="1"/>
  <c r="F114" i="3" s="1"/>
  <c r="N63" i="1"/>
  <c r="G113" i="3" s="1"/>
  <c r="N64" i="1"/>
  <c r="G114" i="3" s="1"/>
  <c r="N65" i="1"/>
  <c r="H114" i="3" s="1"/>
  <c r="N66" i="1"/>
  <c r="H113" i="3" s="1"/>
  <c r="N67" i="1"/>
  <c r="N68" i="1"/>
  <c r="I113" i="3" s="1"/>
  <c r="N69" i="1"/>
  <c r="N70" i="1"/>
  <c r="J113" i="3" s="1"/>
  <c r="N71" i="1"/>
  <c r="J114" i="3" s="1"/>
  <c r="N72" i="1"/>
  <c r="N73" i="1"/>
  <c r="K114" i="3" s="1"/>
  <c r="N74" i="1"/>
  <c r="N75" i="1"/>
  <c r="N76" i="1"/>
  <c r="N77" i="1"/>
  <c r="N78" i="1"/>
  <c r="N79" i="1"/>
  <c r="N80" i="1"/>
  <c r="N81" i="1"/>
  <c r="N82" i="1"/>
  <c r="N83" i="1"/>
  <c r="N84" i="1"/>
  <c r="N85" i="1"/>
  <c r="F115" i="3" s="1"/>
  <c r="N86" i="1"/>
  <c r="N87" i="1"/>
  <c r="N88" i="1"/>
  <c r="G115" i="3" s="1"/>
  <c r="N89" i="1"/>
  <c r="H116" i="3" s="1"/>
  <c r="N90" i="1"/>
  <c r="H115" i="3" s="1"/>
  <c r="N91" i="1"/>
  <c r="I116" i="3" s="1"/>
  <c r="N92" i="1"/>
  <c r="N93" i="1"/>
  <c r="N94" i="1"/>
  <c r="N95" i="1"/>
  <c r="N96" i="1"/>
  <c r="N97" i="1"/>
  <c r="N98" i="1"/>
  <c r="K116" i="3" s="1"/>
  <c r="N99" i="1"/>
  <c r="N100" i="1"/>
  <c r="N101" i="1"/>
  <c r="N102" i="1"/>
  <c r="N103" i="1"/>
  <c r="N104" i="1"/>
  <c r="N105" i="1"/>
  <c r="N106" i="1"/>
  <c r="E117" i="3" s="1"/>
  <c r="N107" i="1"/>
  <c r="N108" i="1"/>
  <c r="F118" i="3" s="1"/>
  <c r="N109" i="1"/>
  <c r="G118" i="3" s="1"/>
  <c r="N110" i="1"/>
  <c r="G117" i="3" s="1"/>
  <c r="N111" i="1"/>
  <c r="H118" i="3" s="1"/>
  <c r="N112" i="1"/>
  <c r="N113" i="1"/>
  <c r="I118" i="3" s="1"/>
  <c r="N114" i="1"/>
  <c r="N115" i="1"/>
  <c r="N116" i="1"/>
  <c r="N117" i="1"/>
  <c r="J118" i="3" s="1"/>
  <c r="N118" i="1"/>
  <c r="K118" i="3" s="1"/>
  <c r="N119" i="1"/>
  <c r="K117" i="3" s="1"/>
  <c r="N120" i="1"/>
  <c r="L117" i="3" s="1"/>
  <c r="N121" i="1"/>
  <c r="N122" i="1"/>
  <c r="N123" i="1"/>
  <c r="N124" i="1"/>
  <c r="F119" i="3" s="1"/>
  <c r="N125" i="1"/>
  <c r="N126" i="1"/>
  <c r="G119" i="3" s="1"/>
  <c r="N127" i="1"/>
  <c r="N128" i="1"/>
  <c r="N129" i="1"/>
  <c r="N130" i="1"/>
  <c r="N131" i="1"/>
  <c r="N132" i="1"/>
  <c r="N133" i="1"/>
  <c r="N134" i="1"/>
  <c r="N135" i="1"/>
  <c r="J120" i="3" s="1"/>
  <c r="N136" i="1"/>
  <c r="N137" i="1"/>
  <c r="N138" i="1"/>
  <c r="K120" i="3" s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F121" i="3" s="1"/>
  <c r="N152" i="1"/>
  <c r="N153" i="1"/>
  <c r="N154" i="1"/>
  <c r="N155" i="1"/>
  <c r="N156" i="1"/>
  <c r="H122" i="3" s="1"/>
  <c r="N157" i="1"/>
  <c r="N158" i="1"/>
  <c r="N159" i="1"/>
  <c r="N160" i="1"/>
  <c r="N161" i="1"/>
  <c r="J121" i="3" s="1"/>
  <c r="N162" i="1"/>
  <c r="J122" i="3" s="1"/>
  <c r="N163" i="1"/>
  <c r="N164" i="1"/>
  <c r="K121" i="3" s="1"/>
  <c r="N165" i="1"/>
  <c r="N166" i="1"/>
  <c r="L121" i="3" s="1"/>
  <c r="N167" i="1"/>
  <c r="L122" i="3" s="1"/>
  <c r="N168" i="1"/>
  <c r="N169" i="1"/>
  <c r="N170" i="1"/>
  <c r="N171" i="1"/>
  <c r="N172" i="1"/>
  <c r="F124" i="3" s="1"/>
  <c r="N173" i="1"/>
  <c r="N174" i="1"/>
  <c r="N175" i="1"/>
  <c r="N176" i="1"/>
  <c r="N177" i="1"/>
  <c r="N178" i="1"/>
  <c r="N179" i="1"/>
  <c r="N180" i="1"/>
  <c r="N181" i="1"/>
  <c r="I123" i="3" s="1"/>
  <c r="N182" i="1"/>
  <c r="N183" i="1"/>
  <c r="N184" i="1"/>
  <c r="J123" i="3" s="1"/>
  <c r="N185" i="1"/>
  <c r="N186" i="1"/>
  <c r="N187" i="1"/>
  <c r="N188" i="1"/>
  <c r="N189" i="1"/>
  <c r="L124" i="3" s="1"/>
  <c r="N2" i="1"/>
  <c r="L30" i="3"/>
  <c r="K30" i="3"/>
  <c r="J30" i="3"/>
  <c r="I30" i="3"/>
  <c r="H30" i="3"/>
  <c r="G30" i="3"/>
  <c r="F30" i="3"/>
  <c r="E30" i="3"/>
  <c r="L29" i="3"/>
  <c r="K29" i="3"/>
  <c r="J29" i="3"/>
  <c r="I29" i="3"/>
  <c r="H29" i="3"/>
  <c r="G29" i="3"/>
  <c r="F29" i="3"/>
  <c r="E29" i="3"/>
  <c r="L27" i="3"/>
  <c r="K27" i="3"/>
  <c r="J27" i="3"/>
  <c r="I27" i="3"/>
  <c r="H27" i="3"/>
  <c r="G27" i="3"/>
  <c r="F27" i="3"/>
  <c r="E27" i="3"/>
  <c r="L26" i="3"/>
  <c r="K26" i="3"/>
  <c r="J26" i="3"/>
  <c r="I26" i="3"/>
  <c r="H26" i="3"/>
  <c r="G26" i="3"/>
  <c r="F26" i="3"/>
  <c r="E26" i="3"/>
  <c r="L24" i="3"/>
  <c r="K24" i="3"/>
  <c r="J24" i="3"/>
  <c r="I24" i="3"/>
  <c r="H24" i="3"/>
  <c r="G24" i="3"/>
  <c r="F24" i="3"/>
  <c r="E24" i="3"/>
  <c r="L23" i="3"/>
  <c r="K23" i="3"/>
  <c r="J23" i="3"/>
  <c r="I23" i="3"/>
  <c r="H23" i="3"/>
  <c r="G23" i="3"/>
  <c r="F23" i="3"/>
  <c r="E23" i="3"/>
  <c r="L21" i="3"/>
  <c r="K21" i="3"/>
  <c r="J21" i="3"/>
  <c r="I21" i="3"/>
  <c r="H21" i="3"/>
  <c r="G21" i="3"/>
  <c r="F21" i="3"/>
  <c r="E21" i="3"/>
  <c r="L20" i="3"/>
  <c r="K20" i="3"/>
  <c r="J20" i="3"/>
  <c r="I20" i="3"/>
  <c r="H20" i="3"/>
  <c r="G20" i="3"/>
  <c r="F20" i="3"/>
  <c r="E20" i="3"/>
  <c r="L18" i="3"/>
  <c r="K18" i="3"/>
  <c r="J18" i="3"/>
  <c r="I18" i="3"/>
  <c r="H18" i="3"/>
  <c r="G18" i="3"/>
  <c r="F18" i="3"/>
  <c r="E18" i="3"/>
  <c r="L17" i="3"/>
  <c r="K17" i="3"/>
  <c r="J17" i="3"/>
  <c r="I17" i="3"/>
  <c r="H17" i="3"/>
  <c r="G17" i="3"/>
  <c r="F17" i="3"/>
  <c r="E17" i="3"/>
  <c r="L15" i="3"/>
  <c r="K15" i="3"/>
  <c r="J15" i="3"/>
  <c r="I15" i="3"/>
  <c r="H15" i="3"/>
  <c r="G15" i="3"/>
  <c r="F15" i="3"/>
  <c r="E15" i="3"/>
  <c r="L14" i="3"/>
  <c r="K14" i="3"/>
  <c r="J14" i="3"/>
  <c r="I14" i="3"/>
  <c r="H14" i="3"/>
  <c r="G14" i="3"/>
  <c r="F14" i="3"/>
  <c r="E14" i="3"/>
  <c r="L12" i="3"/>
  <c r="K12" i="3"/>
  <c r="J12" i="3"/>
  <c r="I12" i="3"/>
  <c r="H12" i="3"/>
  <c r="G12" i="3"/>
  <c r="F12" i="3"/>
  <c r="E12" i="3"/>
  <c r="L11" i="3"/>
  <c r="K11" i="3"/>
  <c r="J11" i="3"/>
  <c r="I11" i="3"/>
  <c r="H11" i="3"/>
  <c r="G11" i="3"/>
  <c r="F11" i="3"/>
  <c r="E11" i="3"/>
  <c r="L9" i="3"/>
  <c r="K9" i="3"/>
  <c r="J9" i="3"/>
  <c r="I9" i="3"/>
  <c r="H9" i="3"/>
  <c r="G9" i="3"/>
  <c r="F9" i="3"/>
  <c r="E9" i="3"/>
  <c r="L8" i="3"/>
  <c r="K8" i="3"/>
  <c r="J8" i="3"/>
  <c r="I8" i="3"/>
  <c r="H8" i="3"/>
  <c r="G8" i="3"/>
  <c r="F8" i="3"/>
  <c r="E8" i="3"/>
  <c r="E6" i="3"/>
  <c r="F6" i="3"/>
  <c r="G6" i="3"/>
  <c r="H6" i="3"/>
  <c r="I6" i="3"/>
  <c r="J6" i="3"/>
  <c r="K6" i="3"/>
  <c r="L6" i="3"/>
  <c r="F5" i="3"/>
  <c r="G5" i="3"/>
  <c r="H5" i="3"/>
  <c r="I5" i="3"/>
  <c r="J5" i="3"/>
  <c r="K5" i="3"/>
  <c r="L5" i="3"/>
  <c r="E5" i="3"/>
  <c r="BB50" i="5" l="1"/>
  <c r="BB51" i="5"/>
  <c r="BB49" i="5"/>
  <c r="BC48" i="5"/>
  <c r="AL65" i="5"/>
  <c r="AL61" i="5"/>
  <c r="AL57" i="5"/>
  <c r="AL53" i="5"/>
  <c r="AL49" i="5"/>
  <c r="AR48" i="5"/>
  <c r="AN48" i="5"/>
  <c r="AQ65" i="5"/>
  <c r="AM65" i="5"/>
  <c r="AQ64" i="5"/>
  <c r="AM64" i="5"/>
  <c r="AQ63" i="5"/>
  <c r="AM63" i="5"/>
  <c r="AQ62" i="5"/>
  <c r="AM62" i="5"/>
  <c r="AQ61" i="5"/>
  <c r="AM61" i="5"/>
  <c r="AQ60" i="5"/>
  <c r="AM60" i="5"/>
  <c r="AQ59" i="5"/>
  <c r="AM59" i="5"/>
  <c r="AQ58" i="5"/>
  <c r="AM58" i="5"/>
  <c r="AQ57" i="5"/>
  <c r="AM57" i="5"/>
  <c r="AQ56" i="5"/>
  <c r="AM56" i="5"/>
  <c r="AQ55" i="5"/>
  <c r="AM55" i="5"/>
  <c r="AQ54" i="5"/>
  <c r="AM54" i="5"/>
  <c r="AQ53" i="5"/>
  <c r="AM53" i="5"/>
  <c r="AQ52" i="5"/>
  <c r="AM52" i="5"/>
  <c r="AQ51" i="5"/>
  <c r="AM51" i="5"/>
  <c r="AQ50" i="5"/>
  <c r="AM50" i="5"/>
  <c r="AQ49" i="5"/>
  <c r="AM49" i="5"/>
  <c r="AX63" i="5"/>
  <c r="AX59" i="5"/>
  <c r="AX55" i="5"/>
  <c r="AX51" i="5"/>
  <c r="BF48" i="5"/>
  <c r="BB48" i="5"/>
  <c r="BE65" i="5"/>
  <c r="BA65" i="5"/>
  <c r="BE64" i="5"/>
  <c r="BA64" i="5"/>
  <c r="BE63" i="5"/>
  <c r="BA63" i="5"/>
  <c r="BE62" i="5"/>
  <c r="BA62" i="5"/>
  <c r="BE61" i="5"/>
  <c r="BA61" i="5"/>
  <c r="BE60" i="5"/>
  <c r="BA60" i="5"/>
  <c r="BE59" i="5"/>
  <c r="BA59" i="5"/>
  <c r="BE58" i="5"/>
  <c r="BA58" i="5"/>
  <c r="BE57" i="5"/>
  <c r="BA57" i="5"/>
  <c r="BE56" i="5"/>
  <c r="BA56" i="5"/>
  <c r="BE55" i="5"/>
  <c r="BA55" i="5"/>
  <c r="BE54" i="5"/>
  <c r="BA54" i="5"/>
  <c r="BE53" i="5"/>
  <c r="BA53" i="5"/>
  <c r="BE52" i="5"/>
  <c r="BA52" i="5"/>
  <c r="BE51" i="5"/>
  <c r="BA51" i="5"/>
  <c r="BE50" i="5"/>
  <c r="BA50" i="5"/>
  <c r="BE49" i="5"/>
  <c r="BA49" i="5"/>
  <c r="AL64" i="5"/>
  <c r="AL60" i="5"/>
  <c r="AL56" i="5"/>
  <c r="AL52" i="5"/>
  <c r="AM48" i="5"/>
  <c r="AQ48" i="5"/>
  <c r="AT65" i="5"/>
  <c r="AP65" i="5"/>
  <c r="AT64" i="5"/>
  <c r="AP64" i="5"/>
  <c r="AT63" i="5"/>
  <c r="AP63" i="5"/>
  <c r="AT62" i="5"/>
  <c r="AP62" i="5"/>
  <c r="AT61" i="5"/>
  <c r="AP61" i="5"/>
  <c r="AT60" i="5"/>
  <c r="AP60" i="5"/>
  <c r="AT59" i="5"/>
  <c r="AP59" i="5"/>
  <c r="AT58" i="5"/>
  <c r="AP58" i="5"/>
  <c r="AT57" i="5"/>
  <c r="AP57" i="5"/>
  <c r="AT56" i="5"/>
  <c r="AP56" i="5"/>
  <c r="AT55" i="5"/>
  <c r="AP55" i="5"/>
  <c r="AT54" i="5"/>
  <c r="AP54" i="5"/>
  <c r="AT53" i="5"/>
  <c r="AP53" i="5"/>
  <c r="AT52" i="5"/>
  <c r="AP52" i="5"/>
  <c r="AT51" i="5"/>
  <c r="AP51" i="5"/>
  <c r="AT50" i="5"/>
  <c r="AP50" i="5"/>
  <c r="AT49" i="5"/>
  <c r="AP49" i="5"/>
  <c r="AX48" i="5"/>
  <c r="AX62" i="5"/>
  <c r="AX58" i="5"/>
  <c r="AX54" i="5"/>
  <c r="AX50" i="5"/>
  <c r="BE48" i="5"/>
  <c r="BA48" i="5"/>
  <c r="BD65" i="5"/>
  <c r="AZ65" i="5"/>
  <c r="BD64" i="5"/>
  <c r="AZ64" i="5"/>
  <c r="BD63" i="5"/>
  <c r="AZ63" i="5"/>
  <c r="BD62" i="5"/>
  <c r="AZ62" i="5"/>
  <c r="BD61" i="5"/>
  <c r="AZ61" i="5"/>
  <c r="BD60" i="5"/>
  <c r="AZ60" i="5"/>
  <c r="BD59" i="5"/>
  <c r="AZ59" i="5"/>
  <c r="BD58" i="5"/>
  <c r="AZ58" i="5"/>
  <c r="BD57" i="5"/>
  <c r="AZ57" i="5"/>
  <c r="BD56" i="5"/>
  <c r="AZ56" i="5"/>
  <c r="BD55" i="5"/>
  <c r="AZ55" i="5"/>
  <c r="BD54" i="5"/>
  <c r="AZ54" i="5"/>
  <c r="BD53" i="5"/>
  <c r="AZ53" i="5"/>
  <c r="BD52" i="5"/>
  <c r="AZ52" i="5"/>
  <c r="BD51" i="5"/>
  <c r="AZ51" i="5"/>
  <c r="BD50" i="5"/>
  <c r="AZ50" i="5"/>
  <c r="BD49" i="5"/>
  <c r="AZ49" i="5"/>
  <c r="AL63" i="5"/>
  <c r="AL59" i="5"/>
  <c r="AL55" i="5"/>
  <c r="AL51" i="5"/>
  <c r="AT48" i="5"/>
  <c r="AP48" i="5"/>
  <c r="AS65" i="5"/>
  <c r="AO65" i="5"/>
  <c r="AS64" i="5"/>
  <c r="AO64" i="5"/>
  <c r="AS63" i="5"/>
  <c r="AO63" i="5"/>
  <c r="AS62" i="5"/>
  <c r="AO62" i="5"/>
  <c r="AS61" i="5"/>
  <c r="AO61" i="5"/>
  <c r="AS60" i="5"/>
  <c r="AO60" i="5"/>
  <c r="AS59" i="5"/>
  <c r="AO59" i="5"/>
  <c r="AS58" i="5"/>
  <c r="AO58" i="5"/>
  <c r="AS57" i="5"/>
  <c r="AO57" i="5"/>
  <c r="AS56" i="5"/>
  <c r="AO56" i="5"/>
  <c r="AS55" i="5"/>
  <c r="AO55" i="5"/>
  <c r="AS54" i="5"/>
  <c r="AO54" i="5"/>
  <c r="AS53" i="5"/>
  <c r="AO53" i="5"/>
  <c r="AS52" i="5"/>
  <c r="AO52" i="5"/>
  <c r="AS51" i="5"/>
  <c r="AO51" i="5"/>
  <c r="AS50" i="5"/>
  <c r="AO50" i="5"/>
  <c r="AS49" i="5"/>
  <c r="AO49" i="5"/>
  <c r="AX65" i="5"/>
  <c r="AX61" i="5"/>
  <c r="AX57" i="5"/>
  <c r="AX53" i="5"/>
  <c r="AX49" i="5"/>
  <c r="BD48" i="5"/>
  <c r="AZ48" i="5"/>
  <c r="BC65" i="5"/>
  <c r="AY65" i="5"/>
  <c r="BC64" i="5"/>
  <c r="AY64" i="5"/>
  <c r="BC63" i="5"/>
  <c r="AY63" i="5"/>
  <c r="BC62" i="5"/>
  <c r="AY62" i="5"/>
  <c r="BC61" i="5"/>
  <c r="AY61" i="5"/>
  <c r="BC60" i="5"/>
  <c r="AY60" i="5"/>
  <c r="BC59" i="5"/>
  <c r="AY59" i="5"/>
  <c r="BC58" i="5"/>
  <c r="AY58" i="5"/>
  <c r="BC57" i="5"/>
  <c r="AY57" i="5"/>
  <c r="BC56" i="5"/>
  <c r="AY56" i="5"/>
  <c r="BC55" i="5"/>
  <c r="AY55" i="5"/>
  <c r="BC54" i="5"/>
  <c r="AY54" i="5"/>
  <c r="BC53" i="5"/>
  <c r="AY53" i="5"/>
  <c r="BC52" i="5"/>
  <c r="AY52" i="5"/>
  <c r="BC51" i="5"/>
  <c r="AY51" i="5"/>
  <c r="BC50" i="5"/>
  <c r="AY50" i="5"/>
  <c r="BC49" i="5"/>
  <c r="AY49" i="5"/>
  <c r="AL48" i="5"/>
  <c r="AL62" i="5"/>
  <c r="AL58" i="5"/>
  <c r="AL54" i="5"/>
  <c r="AL50" i="5"/>
  <c r="AS48" i="5"/>
  <c r="AO48" i="5"/>
  <c r="AR65" i="5"/>
  <c r="AN65" i="5"/>
  <c r="AR64" i="5"/>
  <c r="AN64" i="5"/>
  <c r="AR63" i="5"/>
  <c r="AN63" i="5"/>
  <c r="AR62" i="5"/>
  <c r="AN62" i="5"/>
  <c r="AR61" i="5"/>
  <c r="AN61" i="5"/>
  <c r="AR60" i="5"/>
  <c r="AN60" i="5"/>
  <c r="AR59" i="5"/>
  <c r="AN59" i="5"/>
  <c r="AR58" i="5"/>
  <c r="AN58" i="5"/>
  <c r="AR57" i="5"/>
  <c r="AN57" i="5"/>
  <c r="AR56" i="5"/>
  <c r="AN56" i="5"/>
  <c r="AR55" i="5"/>
  <c r="AN55" i="5"/>
  <c r="AR54" i="5"/>
  <c r="AN54" i="5"/>
  <c r="AR53" i="5"/>
  <c r="AN53" i="5"/>
  <c r="AR52" i="5"/>
  <c r="AN52" i="5"/>
  <c r="AR51" i="5"/>
  <c r="AN51" i="5"/>
  <c r="AR50" i="5"/>
  <c r="AN50" i="5"/>
  <c r="AR49" i="5"/>
  <c r="AN49" i="5"/>
  <c r="AX64" i="5"/>
  <c r="AX60" i="5"/>
  <c r="AX56" i="5"/>
  <c r="AX52" i="5"/>
  <c r="AY48" i="5"/>
  <c r="BF65" i="5"/>
  <c r="BF64" i="5"/>
  <c r="BF63" i="5"/>
  <c r="BF62" i="5"/>
  <c r="BF61" i="5"/>
  <c r="BF60" i="5"/>
  <c r="BF59" i="5"/>
  <c r="BF58" i="5"/>
  <c r="BF57" i="5"/>
  <c r="BF56" i="5"/>
  <c r="BF55" i="5"/>
  <c r="BF54" i="5"/>
  <c r="BF53" i="5"/>
  <c r="BF52" i="5"/>
  <c r="BF51" i="5"/>
  <c r="BF50" i="5"/>
  <c r="BF49" i="5"/>
  <c r="F122" i="3"/>
  <c r="E121" i="3"/>
  <c r="H120" i="3"/>
  <c r="I115" i="3"/>
  <c r="E115" i="3"/>
  <c r="L114" i="3"/>
  <c r="F112" i="3"/>
  <c r="L107" i="3"/>
  <c r="F123" i="3"/>
  <c r="K107" i="3"/>
  <c r="G124" i="3"/>
  <c r="E124" i="3"/>
  <c r="I117" i="3"/>
  <c r="E112" i="3"/>
  <c r="L119" i="3"/>
  <c r="H112" i="3"/>
  <c r="K123" i="3"/>
  <c r="I124" i="3"/>
  <c r="G123" i="3"/>
  <c r="K122" i="3"/>
  <c r="I120" i="3"/>
  <c r="F120" i="3"/>
  <c r="J117" i="3"/>
  <c r="D118" i="3"/>
  <c r="L115" i="3"/>
  <c r="K115" i="3"/>
  <c r="J115" i="3"/>
  <c r="I114" i="3"/>
  <c r="G112" i="3"/>
  <c r="D110" i="3"/>
  <c r="K113" i="3"/>
  <c r="K111" i="3"/>
  <c r="J109" i="3"/>
  <c r="E123" i="3"/>
  <c r="I122" i="3"/>
  <c r="K119" i="3"/>
  <c r="G120" i="3"/>
  <c r="E120" i="3"/>
  <c r="K112" i="3"/>
  <c r="F107" i="3"/>
  <c r="L109" i="3"/>
  <c r="L120" i="3"/>
  <c r="F116" i="3"/>
  <c r="D19" i="5"/>
  <c r="K19" i="5" s="1"/>
  <c r="D25" i="5"/>
  <c r="K25" i="5" s="1"/>
  <c r="D31" i="5"/>
  <c r="AB31" i="5" s="1"/>
  <c r="E107" i="3"/>
  <c r="K124" i="3"/>
  <c r="J124" i="3"/>
  <c r="I121" i="3"/>
  <c r="G121" i="3"/>
  <c r="D122" i="3"/>
  <c r="J119" i="3"/>
  <c r="I119" i="3"/>
  <c r="E119" i="3"/>
  <c r="L116" i="3"/>
  <c r="J116" i="3"/>
  <c r="G116" i="3"/>
  <c r="E116" i="3"/>
  <c r="E113" i="3"/>
  <c r="I111" i="3"/>
  <c r="D114" i="3"/>
  <c r="D107" i="3"/>
  <c r="D121" i="3"/>
  <c r="D117" i="3"/>
  <c r="D113" i="3"/>
  <c r="D109" i="3"/>
  <c r="D7" i="5"/>
  <c r="Q7" i="5" s="1"/>
  <c r="D123" i="3"/>
  <c r="D119" i="3"/>
  <c r="D115" i="3"/>
  <c r="D111" i="3"/>
  <c r="D124" i="3"/>
  <c r="D120" i="3"/>
  <c r="D116" i="3"/>
  <c r="D112" i="3"/>
  <c r="D108" i="3"/>
  <c r="E122" i="3"/>
  <c r="E118" i="3"/>
  <c r="E114" i="3"/>
  <c r="E110" i="3"/>
  <c r="I109" i="3"/>
  <c r="E109" i="3"/>
  <c r="F109" i="3"/>
  <c r="K109" i="3"/>
  <c r="G109" i="3"/>
  <c r="D13" i="5"/>
  <c r="W13" i="5" s="1"/>
  <c r="Y7" i="5"/>
  <c r="X19" i="5"/>
  <c r="D24" i="5"/>
  <c r="H24" i="5" s="1"/>
  <c r="D27" i="5"/>
  <c r="S27" i="5" s="1"/>
  <c r="D28" i="5"/>
  <c r="N28" i="5" s="1"/>
  <c r="D30" i="5"/>
  <c r="R30" i="5" s="1"/>
  <c r="D6" i="5"/>
  <c r="AA6" i="5" s="1"/>
  <c r="D9" i="5"/>
  <c r="AA9" i="5" s="1"/>
  <c r="D10" i="5"/>
  <c r="P10" i="5" s="1"/>
  <c r="D12" i="5"/>
  <c r="O12" i="5" s="1"/>
  <c r="D15" i="5"/>
  <c r="P15" i="5" s="1"/>
  <c r="D16" i="5"/>
  <c r="G16" i="5" s="1"/>
  <c r="D18" i="5"/>
  <c r="S18" i="5" s="1"/>
  <c r="D21" i="5"/>
  <c r="P21" i="5" s="1"/>
  <c r="D22" i="5"/>
  <c r="Y22" i="5" s="1"/>
  <c r="AW64" i="5"/>
  <c r="G7" i="5"/>
  <c r="AP44" i="5"/>
  <c r="AV46" i="5"/>
  <c r="AJ46" i="5"/>
  <c r="O19" i="5"/>
  <c r="AV48" i="5"/>
  <c r="AV49" i="5"/>
  <c r="AV50" i="5"/>
  <c r="AJ50" i="5"/>
  <c r="AW51" i="5"/>
  <c r="AK51" i="5"/>
  <c r="AW56" i="5"/>
  <c r="AK56" i="5"/>
  <c r="AV57" i="5"/>
  <c r="AJ57" i="5"/>
  <c r="AJ59" i="5"/>
  <c r="AV59" i="5"/>
  <c r="AW55" i="5"/>
  <c r="AW62" i="5"/>
  <c r="AK62" i="5"/>
  <c r="AW58" i="5"/>
  <c r="AK58" i="5"/>
  <c r="AW52" i="5"/>
  <c r="AK52" i="5"/>
  <c r="AJ58" i="5"/>
  <c r="AW60" i="5"/>
  <c r="AW61" i="5"/>
  <c r="AK61" i="5"/>
  <c r="AJ54" i="5"/>
  <c r="AV55" i="5"/>
  <c r="AJ55" i="5"/>
  <c r="AV60" i="5"/>
  <c r="AJ60" i="5"/>
  <c r="AV63" i="5"/>
  <c r="AJ63" i="5"/>
  <c r="AW65" i="5"/>
  <c r="AK65" i="5"/>
  <c r="O27" i="6"/>
  <c r="AV64" i="5"/>
  <c r="AJ64" i="5"/>
  <c r="E34" i="6"/>
  <c r="D9" i="3"/>
  <c r="D11" i="3"/>
  <c r="D12" i="3"/>
  <c r="D15" i="3"/>
  <c r="D17" i="3"/>
  <c r="D18" i="3"/>
  <c r="D20" i="3"/>
  <c r="D21" i="3"/>
  <c r="D23" i="3"/>
  <c r="D24" i="3"/>
  <c r="D27" i="3"/>
  <c r="D29" i="3"/>
  <c r="D30" i="3"/>
  <c r="D14" i="3"/>
  <c r="D26" i="3"/>
  <c r="D8" i="3"/>
  <c r="D6" i="3"/>
  <c r="D5" i="3"/>
  <c r="B42" i="3"/>
  <c r="C42" i="3"/>
  <c r="I25" i="5" l="1"/>
  <c r="G25" i="5"/>
  <c r="R25" i="5"/>
  <c r="T9" i="5"/>
  <c r="N7" i="5"/>
  <c r="P19" i="5"/>
  <c r="Z7" i="5"/>
  <c r="P7" i="5"/>
  <c r="AA19" i="5"/>
  <c r="E7" i="5"/>
  <c r="M19" i="5"/>
  <c r="S19" i="5"/>
  <c r="J7" i="5"/>
  <c r="H13" i="5"/>
  <c r="J31" i="5"/>
  <c r="Y25" i="5"/>
  <c r="H25" i="5"/>
  <c r="H26" i="5" s="1"/>
  <c r="T25" i="5"/>
  <c r="U6" i="5"/>
  <c r="L25" i="5"/>
  <c r="N31" i="5"/>
  <c r="V31" i="5"/>
  <c r="R31" i="5"/>
  <c r="R32" i="5" s="1"/>
  <c r="O31" i="5"/>
  <c r="F31" i="5"/>
  <c r="R18" i="5"/>
  <c r="I31" i="5"/>
  <c r="S31" i="5"/>
  <c r="M31" i="5"/>
  <c r="U31" i="5"/>
  <c r="E31" i="5"/>
  <c r="Q31" i="5"/>
  <c r="AA31" i="5"/>
  <c r="T31" i="5"/>
  <c r="K31" i="5"/>
  <c r="L31" i="5"/>
  <c r="Z31" i="5"/>
  <c r="Y31" i="5"/>
  <c r="G31" i="5"/>
  <c r="W31" i="5"/>
  <c r="H31" i="5"/>
  <c r="X31" i="5"/>
  <c r="P31" i="5"/>
  <c r="M28" i="5"/>
  <c r="AB28" i="5"/>
  <c r="J19" i="5"/>
  <c r="Q19" i="5"/>
  <c r="T10" i="5"/>
  <c r="L7" i="5"/>
  <c r="K18" i="5"/>
  <c r="K20" i="5" s="1"/>
  <c r="W7" i="5"/>
  <c r="G19" i="5"/>
  <c r="N19" i="5"/>
  <c r="W19" i="5"/>
  <c r="K7" i="5"/>
  <c r="V7" i="5"/>
  <c r="I7" i="5"/>
  <c r="T19" i="5"/>
  <c r="I19" i="5"/>
  <c r="Y19" i="5"/>
  <c r="T7" i="5"/>
  <c r="E22" i="5"/>
  <c r="Y18" i="5"/>
  <c r="K15" i="5"/>
  <c r="S7" i="5"/>
  <c r="M7" i="5"/>
  <c r="F19" i="5"/>
  <c r="L19" i="5"/>
  <c r="H19" i="5"/>
  <c r="R19" i="5"/>
  <c r="U7" i="5"/>
  <c r="O7" i="5"/>
  <c r="AA7" i="5"/>
  <c r="AA8" i="5" s="1"/>
  <c r="L28" i="5"/>
  <c r="Z19" i="5"/>
  <c r="E19" i="5"/>
  <c r="U19" i="5"/>
  <c r="X7" i="5"/>
  <c r="H7" i="5"/>
  <c r="I18" i="5"/>
  <c r="AA18" i="5"/>
  <c r="AA20" i="5" s="1"/>
  <c r="R7" i="5"/>
  <c r="V19" i="5"/>
  <c r="AB19" i="5"/>
  <c r="AB7" i="5"/>
  <c r="F7" i="5"/>
  <c r="Q28" i="5"/>
  <c r="X28" i="5"/>
  <c r="H10" i="5"/>
  <c r="J22" i="5"/>
  <c r="X6" i="5"/>
  <c r="G6" i="5"/>
  <c r="F18" i="5"/>
  <c r="O18" i="5"/>
  <c r="O20" i="5" s="1"/>
  <c r="Q15" i="5"/>
  <c r="L24" i="5"/>
  <c r="L26" i="5" s="1"/>
  <c r="V22" i="5"/>
  <c r="Z6" i="5"/>
  <c r="T15" i="5"/>
  <c r="V13" i="5"/>
  <c r="T24" i="5"/>
  <c r="H28" i="5"/>
  <c r="W22" i="5"/>
  <c r="X10" i="5"/>
  <c r="AA22" i="5"/>
  <c r="U22" i="5"/>
  <c r="N6" i="5"/>
  <c r="M18" i="5"/>
  <c r="V18" i="5"/>
  <c r="D20" i="5"/>
  <c r="O15" i="5"/>
  <c r="D26" i="5"/>
  <c r="J25" i="5"/>
  <c r="Q25" i="5"/>
  <c r="AA25" i="5"/>
  <c r="V25" i="5"/>
  <c r="W25" i="5"/>
  <c r="P24" i="5"/>
  <c r="O25" i="5"/>
  <c r="M25" i="5"/>
  <c r="AB22" i="5"/>
  <c r="X13" i="5"/>
  <c r="Z22" i="5"/>
  <c r="AB15" i="5"/>
  <c r="Y6" i="5"/>
  <c r="Y8" i="5" s="1"/>
  <c r="W6" i="5"/>
  <c r="M15" i="5"/>
  <c r="S25" i="5"/>
  <c r="N25" i="5"/>
  <c r="P25" i="5"/>
  <c r="X25" i="5"/>
  <c r="Z25" i="5"/>
  <c r="E25" i="5"/>
  <c r="U25" i="5"/>
  <c r="F25" i="5"/>
  <c r="AB25" i="5"/>
  <c r="Z13" i="5"/>
  <c r="L27" i="5"/>
  <c r="G22" i="5"/>
  <c r="P13" i="5"/>
  <c r="F22" i="5"/>
  <c r="Q22" i="5"/>
  <c r="N9" i="5"/>
  <c r="J6" i="5"/>
  <c r="S6" i="5"/>
  <c r="H15" i="5"/>
  <c r="F15" i="5"/>
  <c r="R16" i="5"/>
  <c r="J13" i="5"/>
  <c r="R13" i="5"/>
  <c r="N13" i="5"/>
  <c r="M13" i="5"/>
  <c r="T27" i="5"/>
  <c r="P26" i="5"/>
  <c r="P28" i="5"/>
  <c r="L16" i="5"/>
  <c r="L10" i="5"/>
  <c r="Q9" i="5"/>
  <c r="O9" i="5"/>
  <c r="U18" i="5"/>
  <c r="N16" i="5"/>
  <c r="F28" i="5"/>
  <c r="F9" i="5"/>
  <c r="W9" i="5"/>
  <c r="AB16" i="5"/>
  <c r="AB17" i="5" s="1"/>
  <c r="N27" i="5"/>
  <c r="N29" i="5" s="1"/>
  <c r="U28" i="5"/>
  <c r="E28" i="5"/>
  <c r="H18" i="5"/>
  <c r="E18" i="5"/>
  <c r="N18" i="5"/>
  <c r="G18" i="5"/>
  <c r="G20" i="5" s="1"/>
  <c r="W18" i="5"/>
  <c r="I28" i="5"/>
  <c r="T28" i="5"/>
  <c r="T16" i="5"/>
  <c r="L13" i="5"/>
  <c r="X18" i="5"/>
  <c r="X20" i="5" s="1"/>
  <c r="I9" i="5"/>
  <c r="V9" i="5"/>
  <c r="T18" i="5"/>
  <c r="Q18" i="5"/>
  <c r="J18" i="5"/>
  <c r="Z18" i="5"/>
  <c r="D17" i="5"/>
  <c r="AB13" i="5"/>
  <c r="U13" i="5"/>
  <c r="L22" i="5"/>
  <c r="K22" i="5"/>
  <c r="O22" i="5"/>
  <c r="M22" i="5"/>
  <c r="Q6" i="5"/>
  <c r="F6" i="5"/>
  <c r="V6" i="5"/>
  <c r="V8" i="5" s="1"/>
  <c r="O6" i="5"/>
  <c r="O8" i="5" s="1"/>
  <c r="S20" i="5"/>
  <c r="X15" i="5"/>
  <c r="I15" i="5"/>
  <c r="Y15" i="5"/>
  <c r="V15" i="5"/>
  <c r="H12" i="5"/>
  <c r="E12" i="5"/>
  <c r="X24" i="5"/>
  <c r="O30" i="5"/>
  <c r="R22" i="5"/>
  <c r="T13" i="5"/>
  <c r="P22" i="5"/>
  <c r="P23" i="5" s="1"/>
  <c r="T22" i="5"/>
  <c r="I22" i="5"/>
  <c r="L15" i="5"/>
  <c r="Y9" i="5"/>
  <c r="G9" i="5"/>
  <c r="L6" i="5"/>
  <c r="D8" i="5"/>
  <c r="R6" i="5"/>
  <c r="K6" i="5"/>
  <c r="E15" i="5"/>
  <c r="U15" i="5"/>
  <c r="R15" i="5"/>
  <c r="AA15" i="5"/>
  <c r="AB27" i="5"/>
  <c r="O13" i="5"/>
  <c r="O14" i="5" s="1"/>
  <c r="Q13" i="5"/>
  <c r="J12" i="5"/>
  <c r="L21" i="5"/>
  <c r="Y30" i="5"/>
  <c r="V30" i="5"/>
  <c r="L12" i="5"/>
  <c r="D14" i="5"/>
  <c r="AA12" i="5"/>
  <c r="T21" i="5"/>
  <c r="T23" i="5" s="1"/>
  <c r="N30" i="5"/>
  <c r="D23" i="5"/>
  <c r="N15" i="5"/>
  <c r="G15" i="5"/>
  <c r="G17" i="5" s="1"/>
  <c r="W15" i="5"/>
  <c r="U12" i="5"/>
  <c r="K12" i="5"/>
  <c r="E13" i="5"/>
  <c r="S13" i="5"/>
  <c r="K13" i="5"/>
  <c r="G13" i="5"/>
  <c r="F30" i="5"/>
  <c r="Q8" i="5"/>
  <c r="J15" i="5"/>
  <c r="Z15" i="5"/>
  <c r="S15" i="5"/>
  <c r="M12" i="5"/>
  <c r="M14" i="5" s="1"/>
  <c r="R12" i="5"/>
  <c r="Y13" i="5"/>
  <c r="I13" i="5"/>
  <c r="F13" i="5"/>
  <c r="AA13" i="5"/>
  <c r="Z12" i="5"/>
  <c r="S12" i="5"/>
  <c r="Y16" i="5"/>
  <c r="Z16" i="5"/>
  <c r="O16" i="5"/>
  <c r="E16" i="5"/>
  <c r="V16" i="5"/>
  <c r="V17" i="5" s="1"/>
  <c r="K16" i="5"/>
  <c r="K17" i="5" s="1"/>
  <c r="J16" i="5"/>
  <c r="AA16" i="5"/>
  <c r="F16" i="5"/>
  <c r="U16" i="5"/>
  <c r="Q16" i="5"/>
  <c r="X27" i="5"/>
  <c r="X29" i="5" s="1"/>
  <c r="H27" i="5"/>
  <c r="I30" i="5"/>
  <c r="P16" i="5"/>
  <c r="P17" i="5" s="1"/>
  <c r="E9" i="5"/>
  <c r="U9" i="5"/>
  <c r="J9" i="5"/>
  <c r="Z9" i="5"/>
  <c r="S9" i="5"/>
  <c r="X12" i="5"/>
  <c r="T12" i="5"/>
  <c r="I12" i="5"/>
  <c r="Y12" i="5"/>
  <c r="N12" i="5"/>
  <c r="G12" i="5"/>
  <c r="W12" i="5"/>
  <c r="W14" i="5" s="1"/>
  <c r="I16" i="5"/>
  <c r="M16" i="5"/>
  <c r="I27" i="5"/>
  <c r="S22" i="5"/>
  <c r="N22" i="5"/>
  <c r="X22" i="5"/>
  <c r="H22" i="5"/>
  <c r="T6" i="5"/>
  <c r="AB6" i="5"/>
  <c r="H6" i="5"/>
  <c r="P6" i="5"/>
  <c r="P8" i="5" s="1"/>
  <c r="E6" i="5"/>
  <c r="M6" i="5"/>
  <c r="I6" i="5"/>
  <c r="AA24" i="5"/>
  <c r="V24" i="5"/>
  <c r="Q24" i="5"/>
  <c r="K24" i="5"/>
  <c r="K26" i="5" s="1"/>
  <c r="F24" i="5"/>
  <c r="Z24" i="5"/>
  <c r="U24" i="5"/>
  <c r="O24" i="5"/>
  <c r="J24" i="5"/>
  <c r="E24" i="5"/>
  <c r="Y24" i="5"/>
  <c r="N24" i="5"/>
  <c r="AB24" i="5"/>
  <c r="AB26" i="5" s="1"/>
  <c r="W24" i="5"/>
  <c r="M24" i="5"/>
  <c r="S24" i="5"/>
  <c r="I24" i="5"/>
  <c r="I26" i="5" s="1"/>
  <c r="R24" i="5"/>
  <c r="G24" i="5"/>
  <c r="AA30" i="5"/>
  <c r="S30" i="5"/>
  <c r="S32" i="5" s="1"/>
  <c r="L30" i="5"/>
  <c r="E30" i="5"/>
  <c r="X30" i="5"/>
  <c r="Q30" i="5"/>
  <c r="Q32" i="5" s="1"/>
  <c r="K30" i="5"/>
  <c r="W30" i="5"/>
  <c r="P30" i="5"/>
  <c r="H30" i="5"/>
  <c r="U30" i="5"/>
  <c r="M30" i="5"/>
  <c r="G30" i="5"/>
  <c r="AB30" i="5"/>
  <c r="AB32" i="5" s="1"/>
  <c r="Z21" i="5"/>
  <c r="U21" i="5"/>
  <c r="O21" i="5"/>
  <c r="J21" i="5"/>
  <c r="E21" i="5"/>
  <c r="Y21" i="5"/>
  <c r="Y23" i="5" s="1"/>
  <c r="S21" i="5"/>
  <c r="N21" i="5"/>
  <c r="I21" i="5"/>
  <c r="AB21" i="5"/>
  <c r="W21" i="5"/>
  <c r="M21" i="5"/>
  <c r="V21" i="5"/>
  <c r="K21" i="5"/>
  <c r="R21" i="5"/>
  <c r="G21" i="5"/>
  <c r="AA21" i="5"/>
  <c r="Q21" i="5"/>
  <c r="F21" i="5"/>
  <c r="D32" i="5"/>
  <c r="P27" i="5"/>
  <c r="X21" i="5"/>
  <c r="H21" i="5"/>
  <c r="T30" i="5"/>
  <c r="J30" i="5"/>
  <c r="Z30" i="5"/>
  <c r="X16" i="5"/>
  <c r="H16" i="5"/>
  <c r="P12" i="5"/>
  <c r="M9" i="5"/>
  <c r="D11" i="5"/>
  <c r="R9" i="5"/>
  <c r="K9" i="5"/>
  <c r="AB12" i="5"/>
  <c r="Q12" i="5"/>
  <c r="F12" i="5"/>
  <c r="V12" i="5"/>
  <c r="S16" i="5"/>
  <c r="W16" i="5"/>
  <c r="AB18" i="5"/>
  <c r="P18" i="5"/>
  <c r="L18" i="5"/>
  <c r="L20" i="5" s="1"/>
  <c r="AA10" i="5"/>
  <c r="AA11" i="5" s="1"/>
  <c r="V10" i="5"/>
  <c r="Q10" i="5"/>
  <c r="K10" i="5"/>
  <c r="F10" i="5"/>
  <c r="Z10" i="5"/>
  <c r="U10" i="5"/>
  <c r="O10" i="5"/>
  <c r="J10" i="5"/>
  <c r="E10" i="5"/>
  <c r="Y10" i="5"/>
  <c r="N10" i="5"/>
  <c r="AB10" i="5"/>
  <c r="W10" i="5"/>
  <c r="M10" i="5"/>
  <c r="S10" i="5"/>
  <c r="I10" i="5"/>
  <c r="R10" i="5"/>
  <c r="G10" i="5"/>
  <c r="G11" i="5" s="1"/>
  <c r="V28" i="5"/>
  <c r="W28" i="5"/>
  <c r="K28" i="5"/>
  <c r="S28" i="5"/>
  <c r="S29" i="5" s="1"/>
  <c r="J28" i="5"/>
  <c r="AA28" i="5"/>
  <c r="R28" i="5"/>
  <c r="G28" i="5"/>
  <c r="O28" i="5"/>
  <c r="Y28" i="5"/>
  <c r="Z28" i="5"/>
  <c r="X9" i="5"/>
  <c r="P9" i="5"/>
  <c r="P11" i="5" s="1"/>
  <c r="AB9" i="5"/>
  <c r="L9" i="5"/>
  <c r="H9" i="5"/>
  <c r="Y27" i="5"/>
  <c r="AA27" i="5"/>
  <c r="U27" i="5"/>
  <c r="M27" i="5"/>
  <c r="M29" i="5" s="1"/>
  <c r="F27" i="5"/>
  <c r="D29" i="5"/>
  <c r="Z27" i="5"/>
  <c r="R27" i="5"/>
  <c r="K27" i="5"/>
  <c r="E27" i="5"/>
  <c r="W27" i="5"/>
  <c r="Q27" i="5"/>
  <c r="J27" i="5"/>
  <c r="G27" i="5"/>
  <c r="V27" i="5"/>
  <c r="O27" i="5"/>
  <c r="G8" i="5"/>
  <c r="T11" i="5"/>
  <c r="E35" i="6"/>
  <c r="F34" i="6"/>
  <c r="O32" i="5"/>
  <c r="AJ42" i="3"/>
  <c r="AF42" i="3"/>
  <c r="AB42" i="3"/>
  <c r="X42" i="3"/>
  <c r="T42" i="3"/>
  <c r="P42" i="3"/>
  <c r="L42" i="3"/>
  <c r="H42" i="3"/>
  <c r="AG42" i="3"/>
  <c r="AA42" i="3"/>
  <c r="V42" i="3"/>
  <c r="Q42" i="3"/>
  <c r="K42" i="3"/>
  <c r="F42" i="3"/>
  <c r="AD42" i="3"/>
  <c r="Y42" i="3"/>
  <c r="N42" i="3"/>
  <c r="AH42" i="3"/>
  <c r="W42" i="3"/>
  <c r="M42" i="3"/>
  <c r="AE42" i="3"/>
  <c r="Z42" i="3"/>
  <c r="U42" i="3"/>
  <c r="O42" i="3"/>
  <c r="J42" i="3"/>
  <c r="E42" i="3"/>
  <c r="AI42" i="3"/>
  <c r="S42" i="3"/>
  <c r="I42" i="3"/>
  <c r="AC42" i="3"/>
  <c r="R42" i="3"/>
  <c r="G42" i="3"/>
  <c r="B40" i="3"/>
  <c r="C40" i="3"/>
  <c r="B43" i="3"/>
  <c r="C43" i="3"/>
  <c r="B45" i="3"/>
  <c r="C45" i="3"/>
  <c r="B46" i="3"/>
  <c r="C46" i="3"/>
  <c r="B48" i="3"/>
  <c r="C48" i="3"/>
  <c r="B49" i="3"/>
  <c r="C49" i="3"/>
  <c r="B51" i="3"/>
  <c r="C51" i="3"/>
  <c r="B52" i="3"/>
  <c r="C52" i="3"/>
  <c r="B54" i="3"/>
  <c r="C54" i="3"/>
  <c r="B55" i="3"/>
  <c r="C55" i="3"/>
  <c r="B57" i="3"/>
  <c r="C57" i="3"/>
  <c r="B58" i="3"/>
  <c r="C58" i="3"/>
  <c r="B60" i="3"/>
  <c r="C60" i="3"/>
  <c r="B61" i="3"/>
  <c r="C61" i="3"/>
  <c r="B63" i="3"/>
  <c r="C63" i="3"/>
  <c r="B64" i="3"/>
  <c r="C64" i="3"/>
  <c r="B39" i="3"/>
  <c r="C39" i="3"/>
  <c r="B66" i="3"/>
  <c r="R20" i="5" l="1"/>
  <c r="G14" i="5"/>
  <c r="T14" i="5"/>
  <c r="H14" i="5"/>
  <c r="P20" i="5"/>
  <c r="G26" i="5"/>
  <c r="T17" i="5"/>
  <c r="Q14" i="5"/>
  <c r="J32" i="5"/>
  <c r="P29" i="5"/>
  <c r="Z23" i="5"/>
  <c r="K32" i="5"/>
  <c r="R26" i="5"/>
  <c r="Z8" i="5"/>
  <c r="S17" i="5"/>
  <c r="F17" i="5"/>
  <c r="M20" i="5"/>
  <c r="K23" i="5"/>
  <c r="U20" i="5"/>
  <c r="J8" i="5"/>
  <c r="H32" i="5"/>
  <c r="J26" i="5"/>
  <c r="F32" i="5"/>
  <c r="N8" i="5"/>
  <c r="W20" i="5"/>
  <c r="Y20" i="5"/>
  <c r="E8" i="5"/>
  <c r="T20" i="5"/>
  <c r="T26" i="5"/>
  <c r="AB14" i="5"/>
  <c r="Y32" i="5"/>
  <c r="H17" i="5"/>
  <c r="T32" i="5"/>
  <c r="J23" i="5"/>
  <c r="R8" i="5"/>
  <c r="Q17" i="5"/>
  <c r="I32" i="5"/>
  <c r="U8" i="5"/>
  <c r="I11" i="5"/>
  <c r="F11" i="5"/>
  <c r="G23" i="5"/>
  <c r="F26" i="5"/>
  <c r="AA26" i="5"/>
  <c r="E17" i="5"/>
  <c r="K8" i="5"/>
  <c r="Q20" i="5"/>
  <c r="W8" i="5"/>
  <c r="U29" i="5"/>
  <c r="E32" i="5"/>
  <c r="U14" i="5"/>
  <c r="Z20" i="5"/>
  <c r="I20" i="5"/>
  <c r="N11" i="5"/>
  <c r="O11" i="5"/>
  <c r="W23" i="5"/>
  <c r="G32" i="5"/>
  <c r="P32" i="5"/>
  <c r="O26" i="5"/>
  <c r="H8" i="5"/>
  <c r="M17" i="5"/>
  <c r="N14" i="5"/>
  <c r="O17" i="5"/>
  <c r="X26" i="5"/>
  <c r="N17" i="5"/>
  <c r="T29" i="5"/>
  <c r="V20" i="5"/>
  <c r="F20" i="5"/>
  <c r="AB20" i="5"/>
  <c r="L32" i="5"/>
  <c r="E20" i="5"/>
  <c r="E23" i="5"/>
  <c r="J20" i="5"/>
  <c r="AA29" i="5"/>
  <c r="AB11" i="5"/>
  <c r="W32" i="5"/>
  <c r="Y26" i="5"/>
  <c r="N32" i="5"/>
  <c r="L8" i="5"/>
  <c r="L11" i="5"/>
  <c r="F23" i="5"/>
  <c r="X32" i="5"/>
  <c r="N26" i="5"/>
  <c r="AA23" i="5"/>
  <c r="U32" i="5"/>
  <c r="W26" i="5"/>
  <c r="E26" i="5"/>
  <c r="V32" i="5"/>
  <c r="L29" i="5"/>
  <c r="X8" i="5"/>
  <c r="AB23" i="5"/>
  <c r="M8" i="5"/>
  <c r="Z14" i="5"/>
  <c r="L14" i="5"/>
  <c r="J14" i="5"/>
  <c r="F8" i="5"/>
  <c r="L17" i="5"/>
  <c r="V23" i="5"/>
  <c r="S8" i="5"/>
  <c r="N20" i="5"/>
  <c r="W11" i="5"/>
  <c r="V11" i="5"/>
  <c r="P14" i="5"/>
  <c r="Z32" i="5"/>
  <c r="M32" i="5"/>
  <c r="M26" i="5"/>
  <c r="AB8" i="5"/>
  <c r="H11" i="5"/>
  <c r="X11" i="5"/>
  <c r="V14" i="5"/>
  <c r="AA32" i="5"/>
  <c r="S26" i="5"/>
  <c r="I8" i="5"/>
  <c r="R17" i="5"/>
  <c r="E29" i="5"/>
  <c r="I23" i="5"/>
  <c r="Z26" i="5"/>
  <c r="V26" i="5"/>
  <c r="T8" i="5"/>
  <c r="AB29" i="5"/>
  <c r="H20" i="5"/>
  <c r="W29" i="5"/>
  <c r="Q23" i="5"/>
  <c r="U23" i="5"/>
  <c r="U26" i="5"/>
  <c r="Q26" i="5"/>
  <c r="Q29" i="5"/>
  <c r="S23" i="5"/>
  <c r="X14" i="5"/>
  <c r="H29" i="5"/>
  <c r="F29" i="5"/>
  <c r="R14" i="5"/>
  <c r="L23" i="5"/>
  <c r="Y29" i="5"/>
  <c r="I14" i="5"/>
  <c r="E14" i="5"/>
  <c r="O29" i="5"/>
  <c r="Y11" i="5"/>
  <c r="Q11" i="5"/>
  <c r="W17" i="5"/>
  <c r="I17" i="5"/>
  <c r="Y17" i="5"/>
  <c r="J17" i="5"/>
  <c r="F14" i="5"/>
  <c r="N23" i="5"/>
  <c r="I29" i="5"/>
  <c r="U17" i="5"/>
  <c r="AA14" i="5"/>
  <c r="R29" i="5"/>
  <c r="X23" i="5"/>
  <c r="K29" i="5"/>
  <c r="H23" i="5"/>
  <c r="R23" i="5"/>
  <c r="O23" i="5"/>
  <c r="Z17" i="5"/>
  <c r="G29" i="5"/>
  <c r="X17" i="5"/>
  <c r="M23" i="5"/>
  <c r="AA17" i="5"/>
  <c r="K14" i="5"/>
  <c r="D42" i="3"/>
  <c r="J29" i="5"/>
  <c r="Y14" i="5"/>
  <c r="S14" i="5"/>
  <c r="R11" i="5"/>
  <c r="Z11" i="5"/>
  <c r="V29" i="5"/>
  <c r="Z29" i="5"/>
  <c r="J11" i="5"/>
  <c r="M11" i="5"/>
  <c r="U11" i="5"/>
  <c r="K11" i="5"/>
  <c r="S11" i="5"/>
  <c r="E11" i="5"/>
  <c r="E36" i="6"/>
  <c r="F35" i="6"/>
  <c r="AG64" i="3"/>
  <c r="AC64" i="3"/>
  <c r="Y64" i="3"/>
  <c r="U64" i="3"/>
  <c r="Q64" i="3"/>
  <c r="M64" i="3"/>
  <c r="I64" i="3"/>
  <c r="E64" i="3"/>
  <c r="AH64" i="3"/>
  <c r="AB64" i="3"/>
  <c r="W64" i="3"/>
  <c r="R64" i="3"/>
  <c r="L64" i="3"/>
  <c r="G64" i="3"/>
  <c r="AF64" i="3"/>
  <c r="AA64" i="3"/>
  <c r="V64" i="3"/>
  <c r="P64" i="3"/>
  <c r="K64" i="3"/>
  <c r="F64" i="3"/>
  <c r="AE64" i="3"/>
  <c r="T64" i="3"/>
  <c r="J64" i="3"/>
  <c r="AJ64" i="3"/>
  <c r="O64" i="3"/>
  <c r="AD64" i="3"/>
  <c r="S64" i="3"/>
  <c r="H64" i="3"/>
  <c r="Z64" i="3"/>
  <c r="AI64" i="3"/>
  <c r="X64" i="3"/>
  <c r="N64" i="3"/>
  <c r="AG61" i="3"/>
  <c r="AC61" i="3"/>
  <c r="Y61" i="3"/>
  <c r="U61" i="3"/>
  <c r="Q61" i="3"/>
  <c r="M61" i="3"/>
  <c r="I61" i="3"/>
  <c r="E61" i="3"/>
  <c r="AH61" i="3"/>
  <c r="AB61" i="3"/>
  <c r="W61" i="3"/>
  <c r="R61" i="3"/>
  <c r="L61" i="3"/>
  <c r="G61" i="3"/>
  <c r="AF61" i="3"/>
  <c r="AA61" i="3"/>
  <c r="V61" i="3"/>
  <c r="P61" i="3"/>
  <c r="K61" i="3"/>
  <c r="F61" i="3"/>
  <c r="AE61" i="3"/>
  <c r="T61" i="3"/>
  <c r="J61" i="3"/>
  <c r="AJ61" i="3"/>
  <c r="O61" i="3"/>
  <c r="N61" i="3"/>
  <c r="AD61" i="3"/>
  <c r="S61" i="3"/>
  <c r="H61" i="3"/>
  <c r="Z61" i="3"/>
  <c r="AI61" i="3"/>
  <c r="X61" i="3"/>
  <c r="AG58" i="3"/>
  <c r="AC58" i="3"/>
  <c r="Y58" i="3"/>
  <c r="U58" i="3"/>
  <c r="Q58" i="3"/>
  <c r="M58" i="3"/>
  <c r="I58" i="3"/>
  <c r="E58" i="3"/>
  <c r="AH58" i="3"/>
  <c r="AB58" i="3"/>
  <c r="W58" i="3"/>
  <c r="R58" i="3"/>
  <c r="L58" i="3"/>
  <c r="G58" i="3"/>
  <c r="AF58" i="3"/>
  <c r="AA58" i="3"/>
  <c r="V58" i="3"/>
  <c r="P58" i="3"/>
  <c r="K58" i="3"/>
  <c r="F58" i="3"/>
  <c r="AE58" i="3"/>
  <c r="T58" i="3"/>
  <c r="J58" i="3"/>
  <c r="Z58" i="3"/>
  <c r="AD58" i="3"/>
  <c r="S58" i="3"/>
  <c r="H58" i="3"/>
  <c r="AJ58" i="3"/>
  <c r="O58" i="3"/>
  <c r="AI58" i="3"/>
  <c r="X58" i="3"/>
  <c r="N58" i="3"/>
  <c r="AG55" i="3"/>
  <c r="AC55" i="3"/>
  <c r="Y55" i="3"/>
  <c r="U55" i="3"/>
  <c r="Q55" i="3"/>
  <c r="M55" i="3"/>
  <c r="I55" i="3"/>
  <c r="E55" i="3"/>
  <c r="AH55" i="3"/>
  <c r="AB55" i="3"/>
  <c r="W55" i="3"/>
  <c r="R55" i="3"/>
  <c r="L55" i="3"/>
  <c r="G55" i="3"/>
  <c r="AF55" i="3"/>
  <c r="AA55" i="3"/>
  <c r="V55" i="3"/>
  <c r="P55" i="3"/>
  <c r="K55" i="3"/>
  <c r="F55" i="3"/>
  <c r="AE55" i="3"/>
  <c r="T55" i="3"/>
  <c r="J55" i="3"/>
  <c r="AJ55" i="3"/>
  <c r="O55" i="3"/>
  <c r="AD55" i="3"/>
  <c r="S55" i="3"/>
  <c r="H55" i="3"/>
  <c r="Z55" i="3"/>
  <c r="AI55" i="3"/>
  <c r="X55" i="3"/>
  <c r="N55" i="3"/>
  <c r="AG52" i="3"/>
  <c r="AC52" i="3"/>
  <c r="Y52" i="3"/>
  <c r="U52" i="3"/>
  <c r="Q52" i="3"/>
  <c r="M52" i="3"/>
  <c r="I52" i="3"/>
  <c r="E52" i="3"/>
  <c r="AH52" i="3"/>
  <c r="AB52" i="3"/>
  <c r="W52" i="3"/>
  <c r="R52" i="3"/>
  <c r="L52" i="3"/>
  <c r="G52" i="3"/>
  <c r="AF52" i="3"/>
  <c r="AA52" i="3"/>
  <c r="V52" i="3"/>
  <c r="P52" i="3"/>
  <c r="K52" i="3"/>
  <c r="F52" i="3"/>
  <c r="AE52" i="3"/>
  <c r="T52" i="3"/>
  <c r="J52" i="3"/>
  <c r="Z52" i="3"/>
  <c r="AI52" i="3"/>
  <c r="AD52" i="3"/>
  <c r="S52" i="3"/>
  <c r="H52" i="3"/>
  <c r="AJ52" i="3"/>
  <c r="O52" i="3"/>
  <c r="X52" i="3"/>
  <c r="N52" i="3"/>
  <c r="AG49" i="3"/>
  <c r="AC49" i="3"/>
  <c r="Y49" i="3"/>
  <c r="U49" i="3"/>
  <c r="Q49" i="3"/>
  <c r="AH49" i="3"/>
  <c r="AB49" i="3"/>
  <c r="W49" i="3"/>
  <c r="R49" i="3"/>
  <c r="M49" i="3"/>
  <c r="I49" i="3"/>
  <c r="E49" i="3"/>
  <c r="AF49" i="3"/>
  <c r="AA49" i="3"/>
  <c r="V49" i="3"/>
  <c r="P49" i="3"/>
  <c r="L49" i="3"/>
  <c r="H49" i="3"/>
  <c r="AE49" i="3"/>
  <c r="T49" i="3"/>
  <c r="K49" i="3"/>
  <c r="AJ49" i="3"/>
  <c r="O49" i="3"/>
  <c r="G49" i="3"/>
  <c r="N49" i="3"/>
  <c r="AD49" i="3"/>
  <c r="S49" i="3"/>
  <c r="J49" i="3"/>
  <c r="Z49" i="3"/>
  <c r="AI49" i="3"/>
  <c r="X49" i="3"/>
  <c r="F49" i="3"/>
  <c r="AG46" i="3"/>
  <c r="AC46" i="3"/>
  <c r="Y46" i="3"/>
  <c r="U46" i="3"/>
  <c r="Q46" i="3"/>
  <c r="M46" i="3"/>
  <c r="I46" i="3"/>
  <c r="E46" i="3"/>
  <c r="AJ46" i="3"/>
  <c r="AF46" i="3"/>
  <c r="AB46" i="3"/>
  <c r="X46" i="3"/>
  <c r="T46" i="3"/>
  <c r="P46" i="3"/>
  <c r="L46" i="3"/>
  <c r="H46" i="3"/>
  <c r="AI46" i="3"/>
  <c r="AA46" i="3"/>
  <c r="S46" i="3"/>
  <c r="K46" i="3"/>
  <c r="AE46" i="3"/>
  <c r="O46" i="3"/>
  <c r="V46" i="3"/>
  <c r="F46" i="3"/>
  <c r="AH46" i="3"/>
  <c r="Z46" i="3"/>
  <c r="R46" i="3"/>
  <c r="J46" i="3"/>
  <c r="W46" i="3"/>
  <c r="G46" i="3"/>
  <c r="AD46" i="3"/>
  <c r="N46" i="3"/>
  <c r="AJ43" i="3"/>
  <c r="AJ44" i="3" s="1"/>
  <c r="AF43" i="3"/>
  <c r="AF44" i="3" s="1"/>
  <c r="AB43" i="3"/>
  <c r="AB44" i="3" s="1"/>
  <c r="X43" i="3"/>
  <c r="X44" i="3" s="1"/>
  <c r="T43" i="3"/>
  <c r="T44" i="3" s="1"/>
  <c r="P43" i="3"/>
  <c r="P44" i="3" s="1"/>
  <c r="L43" i="3"/>
  <c r="L44" i="3" s="1"/>
  <c r="H43" i="3"/>
  <c r="H44" i="3" s="1"/>
  <c r="AG43" i="3"/>
  <c r="AG44" i="3" s="1"/>
  <c r="AA43" i="3"/>
  <c r="AA44" i="3" s="1"/>
  <c r="V43" i="3"/>
  <c r="V44" i="3" s="1"/>
  <c r="Q43" i="3"/>
  <c r="Q44" i="3" s="1"/>
  <c r="K43" i="3"/>
  <c r="K44" i="3" s="1"/>
  <c r="F43" i="3"/>
  <c r="F44" i="3" s="1"/>
  <c r="AI43" i="3"/>
  <c r="AI44" i="3" s="1"/>
  <c r="Y43" i="3"/>
  <c r="Y44" i="3" s="1"/>
  <c r="N43" i="3"/>
  <c r="N44" i="3" s="1"/>
  <c r="I43" i="3"/>
  <c r="I44" i="3" s="1"/>
  <c r="AC43" i="3"/>
  <c r="AC44" i="3" s="1"/>
  <c r="R43" i="3"/>
  <c r="R44" i="3" s="1"/>
  <c r="G43" i="3"/>
  <c r="G44" i="3" s="1"/>
  <c r="AE43" i="3"/>
  <c r="AE44" i="3" s="1"/>
  <c r="Z43" i="3"/>
  <c r="Z44" i="3" s="1"/>
  <c r="U43" i="3"/>
  <c r="U44" i="3" s="1"/>
  <c r="O43" i="3"/>
  <c r="O44" i="3" s="1"/>
  <c r="J43" i="3"/>
  <c r="J44" i="3" s="1"/>
  <c r="E43" i="3"/>
  <c r="E44" i="3" s="1"/>
  <c r="AD43" i="3"/>
  <c r="AD44" i="3" s="1"/>
  <c r="S43" i="3"/>
  <c r="S44" i="3" s="1"/>
  <c r="AH43" i="3"/>
  <c r="AH44" i="3" s="1"/>
  <c r="W43" i="3"/>
  <c r="W44" i="3" s="1"/>
  <c r="M43" i="3"/>
  <c r="M44" i="3" s="1"/>
  <c r="F39" i="3"/>
  <c r="J39" i="3"/>
  <c r="N39" i="3"/>
  <c r="R39" i="3"/>
  <c r="V39" i="3"/>
  <c r="Z39" i="3"/>
  <c r="AD39" i="3"/>
  <c r="AH39" i="3"/>
  <c r="I39" i="3"/>
  <c r="O39" i="3"/>
  <c r="T39" i="3"/>
  <c r="Y39" i="3"/>
  <c r="AE39" i="3"/>
  <c r="AJ39" i="3"/>
  <c r="L39" i="3"/>
  <c r="W39" i="3"/>
  <c r="AG39" i="3"/>
  <c r="H39" i="3"/>
  <c r="S39" i="3"/>
  <c r="AI39" i="3"/>
  <c r="K39" i="3"/>
  <c r="P39" i="3"/>
  <c r="U39" i="3"/>
  <c r="AA39" i="3"/>
  <c r="AF39" i="3"/>
  <c r="E39" i="3"/>
  <c r="AB39" i="3"/>
  <c r="G39" i="3"/>
  <c r="Q39" i="3"/>
  <c r="M39" i="3"/>
  <c r="X39" i="3"/>
  <c r="AC39" i="3"/>
  <c r="AG63" i="3"/>
  <c r="AC63" i="3"/>
  <c r="Y63" i="3"/>
  <c r="U63" i="3"/>
  <c r="Q63" i="3"/>
  <c r="M63" i="3"/>
  <c r="I63" i="3"/>
  <c r="E63" i="3"/>
  <c r="AH63" i="3"/>
  <c r="AB63" i="3"/>
  <c r="W63" i="3"/>
  <c r="R63" i="3"/>
  <c r="L63" i="3"/>
  <c r="G63" i="3"/>
  <c r="AF63" i="3"/>
  <c r="AA63" i="3"/>
  <c r="V63" i="3"/>
  <c r="P63" i="3"/>
  <c r="K63" i="3"/>
  <c r="F63" i="3"/>
  <c r="AE63" i="3"/>
  <c r="T63" i="3"/>
  <c r="J63" i="3"/>
  <c r="AJ63" i="3"/>
  <c r="O63" i="3"/>
  <c r="AD63" i="3"/>
  <c r="S63" i="3"/>
  <c r="H63" i="3"/>
  <c r="Z63" i="3"/>
  <c r="AI63" i="3"/>
  <c r="X63" i="3"/>
  <c r="N63" i="3"/>
  <c r="AG60" i="3"/>
  <c r="AC60" i="3"/>
  <c r="Y60" i="3"/>
  <c r="U60" i="3"/>
  <c r="Q60" i="3"/>
  <c r="M60" i="3"/>
  <c r="I60" i="3"/>
  <c r="E60" i="3"/>
  <c r="AH60" i="3"/>
  <c r="AB60" i="3"/>
  <c r="W60" i="3"/>
  <c r="R60" i="3"/>
  <c r="L60" i="3"/>
  <c r="G60" i="3"/>
  <c r="AF60" i="3"/>
  <c r="AA60" i="3"/>
  <c r="V60" i="3"/>
  <c r="P60" i="3"/>
  <c r="K60" i="3"/>
  <c r="F60" i="3"/>
  <c r="AE60" i="3"/>
  <c r="T60" i="3"/>
  <c r="J60" i="3"/>
  <c r="Z60" i="3"/>
  <c r="O60" i="3"/>
  <c r="AD60" i="3"/>
  <c r="S60" i="3"/>
  <c r="H60" i="3"/>
  <c r="AJ60" i="3"/>
  <c r="AI60" i="3"/>
  <c r="X60" i="3"/>
  <c r="N60" i="3"/>
  <c r="AG57" i="3"/>
  <c r="AC57" i="3"/>
  <c r="Y57" i="3"/>
  <c r="U57" i="3"/>
  <c r="Q57" i="3"/>
  <c r="M57" i="3"/>
  <c r="I57" i="3"/>
  <c r="E57" i="3"/>
  <c r="AH57" i="3"/>
  <c r="AB57" i="3"/>
  <c r="W57" i="3"/>
  <c r="R57" i="3"/>
  <c r="L57" i="3"/>
  <c r="G57" i="3"/>
  <c r="AF57" i="3"/>
  <c r="AA57" i="3"/>
  <c r="V57" i="3"/>
  <c r="P57" i="3"/>
  <c r="K57" i="3"/>
  <c r="F57" i="3"/>
  <c r="AE57" i="3"/>
  <c r="T57" i="3"/>
  <c r="J57" i="3"/>
  <c r="AJ57" i="3"/>
  <c r="O57" i="3"/>
  <c r="N57" i="3"/>
  <c r="AD57" i="3"/>
  <c r="S57" i="3"/>
  <c r="H57" i="3"/>
  <c r="Z57" i="3"/>
  <c r="AI57" i="3"/>
  <c r="X57" i="3"/>
  <c r="AG54" i="3"/>
  <c r="AC54" i="3"/>
  <c r="Y54" i="3"/>
  <c r="U54" i="3"/>
  <c r="Q54" i="3"/>
  <c r="M54" i="3"/>
  <c r="I54" i="3"/>
  <c r="E54" i="3"/>
  <c r="AH54" i="3"/>
  <c r="AB54" i="3"/>
  <c r="W54" i="3"/>
  <c r="R54" i="3"/>
  <c r="L54" i="3"/>
  <c r="G54" i="3"/>
  <c r="AF54" i="3"/>
  <c r="AA54" i="3"/>
  <c r="V54" i="3"/>
  <c r="P54" i="3"/>
  <c r="K54" i="3"/>
  <c r="F54" i="3"/>
  <c r="AE54" i="3"/>
  <c r="T54" i="3"/>
  <c r="J54" i="3"/>
  <c r="Z54" i="3"/>
  <c r="O54" i="3"/>
  <c r="AI54" i="3"/>
  <c r="AD54" i="3"/>
  <c r="S54" i="3"/>
  <c r="H54" i="3"/>
  <c r="AJ54" i="3"/>
  <c r="X54" i="3"/>
  <c r="N54" i="3"/>
  <c r="AG51" i="3"/>
  <c r="AC51" i="3"/>
  <c r="Y51" i="3"/>
  <c r="U51" i="3"/>
  <c r="Q51" i="3"/>
  <c r="M51" i="3"/>
  <c r="I51" i="3"/>
  <c r="E51" i="3"/>
  <c r="AH51" i="3"/>
  <c r="AB51" i="3"/>
  <c r="W51" i="3"/>
  <c r="R51" i="3"/>
  <c r="L51" i="3"/>
  <c r="G51" i="3"/>
  <c r="AF51" i="3"/>
  <c r="AA51" i="3"/>
  <c r="V51" i="3"/>
  <c r="P51" i="3"/>
  <c r="K51" i="3"/>
  <c r="F51" i="3"/>
  <c r="AE51" i="3"/>
  <c r="T51" i="3"/>
  <c r="J51" i="3"/>
  <c r="AJ51" i="3"/>
  <c r="Z51" i="3"/>
  <c r="AI51" i="3"/>
  <c r="N51" i="3"/>
  <c r="AD51" i="3"/>
  <c r="S51" i="3"/>
  <c r="H51" i="3"/>
  <c r="O51" i="3"/>
  <c r="X51" i="3"/>
  <c r="AG48" i="3"/>
  <c r="AC48" i="3"/>
  <c r="Y48" i="3"/>
  <c r="U48" i="3"/>
  <c r="Q48" i="3"/>
  <c r="M48" i="3"/>
  <c r="I48" i="3"/>
  <c r="E48" i="3"/>
  <c r="AJ48" i="3"/>
  <c r="AF48" i="3"/>
  <c r="AB48" i="3"/>
  <c r="X48" i="3"/>
  <c r="T48" i="3"/>
  <c r="P48" i="3"/>
  <c r="L48" i="3"/>
  <c r="H48" i="3"/>
  <c r="AI48" i="3"/>
  <c r="AA48" i="3"/>
  <c r="S48" i="3"/>
  <c r="K48" i="3"/>
  <c r="W48" i="3"/>
  <c r="G48" i="3"/>
  <c r="V48" i="3"/>
  <c r="F48" i="3"/>
  <c r="AH48" i="3"/>
  <c r="Z48" i="3"/>
  <c r="R48" i="3"/>
  <c r="J48" i="3"/>
  <c r="AE48" i="3"/>
  <c r="O48" i="3"/>
  <c r="AD48" i="3"/>
  <c r="N48" i="3"/>
  <c r="AG45" i="3"/>
  <c r="AC45" i="3"/>
  <c r="AJ45" i="3"/>
  <c r="AF45" i="3"/>
  <c r="AB45" i="3"/>
  <c r="X45" i="3"/>
  <c r="T45" i="3"/>
  <c r="P45" i="3"/>
  <c r="L45" i="3"/>
  <c r="H45" i="3"/>
  <c r="AI45" i="3"/>
  <c r="AA45" i="3"/>
  <c r="V45" i="3"/>
  <c r="Q45" i="3"/>
  <c r="K45" i="3"/>
  <c r="F45" i="3"/>
  <c r="AE45" i="3"/>
  <c r="N45" i="3"/>
  <c r="W45" i="3"/>
  <c r="M45" i="3"/>
  <c r="AH45" i="3"/>
  <c r="Z45" i="3"/>
  <c r="U45" i="3"/>
  <c r="O45" i="3"/>
  <c r="J45" i="3"/>
  <c r="E45" i="3"/>
  <c r="S45" i="3"/>
  <c r="G45" i="3"/>
  <c r="Y45" i="3"/>
  <c r="I45" i="3"/>
  <c r="AD45" i="3"/>
  <c r="R45" i="3"/>
  <c r="E40" i="3"/>
  <c r="I40" i="3"/>
  <c r="M40" i="3"/>
  <c r="Q40" i="3"/>
  <c r="U40" i="3"/>
  <c r="Y40" i="3"/>
  <c r="AC40" i="3"/>
  <c r="AG40" i="3"/>
  <c r="H40" i="3"/>
  <c r="N40" i="3"/>
  <c r="S40" i="3"/>
  <c r="X40" i="3"/>
  <c r="AD40" i="3"/>
  <c r="AI40" i="3"/>
  <c r="F40" i="3"/>
  <c r="K40" i="3"/>
  <c r="V40" i="3"/>
  <c r="AF40" i="3"/>
  <c r="G40" i="3"/>
  <c r="R40" i="3"/>
  <c r="AB40" i="3"/>
  <c r="J40" i="3"/>
  <c r="O40" i="3"/>
  <c r="T40" i="3"/>
  <c r="Z40" i="3"/>
  <c r="AE40" i="3"/>
  <c r="AJ40" i="3"/>
  <c r="P40" i="3"/>
  <c r="AA40" i="3"/>
  <c r="L40" i="3"/>
  <c r="W40" i="3"/>
  <c r="AH40" i="3"/>
  <c r="G28" i="3"/>
  <c r="G19" i="3"/>
  <c r="H31" i="3"/>
  <c r="H28" i="3"/>
  <c r="H25" i="3"/>
  <c r="H22" i="3"/>
  <c r="H19" i="3"/>
  <c r="H16" i="3"/>
  <c r="H13" i="3"/>
  <c r="H10" i="3"/>
  <c r="F31" i="3"/>
  <c r="F28" i="3"/>
  <c r="F25" i="3"/>
  <c r="F22" i="3"/>
  <c r="F19" i="3"/>
  <c r="F16" i="3"/>
  <c r="F13" i="3"/>
  <c r="F10" i="3"/>
  <c r="G25" i="3"/>
  <c r="G10" i="3"/>
  <c r="E31" i="3"/>
  <c r="E28" i="3"/>
  <c r="E25" i="3"/>
  <c r="E22" i="3"/>
  <c r="E19" i="3"/>
  <c r="E16" i="3"/>
  <c r="E13" i="3"/>
  <c r="E10" i="3"/>
  <c r="L31" i="3"/>
  <c r="L28" i="3"/>
  <c r="L25" i="3"/>
  <c r="L22" i="3"/>
  <c r="L19" i="3"/>
  <c r="L16" i="3"/>
  <c r="L13" i="3"/>
  <c r="L10" i="3"/>
  <c r="G13" i="3"/>
  <c r="K31" i="3"/>
  <c r="K28" i="3"/>
  <c r="K25" i="3"/>
  <c r="K22" i="3"/>
  <c r="K19" i="3"/>
  <c r="K16" i="3"/>
  <c r="K13" i="3"/>
  <c r="K10" i="3"/>
  <c r="G16" i="3"/>
  <c r="J31" i="3"/>
  <c r="J28" i="3"/>
  <c r="J25" i="3"/>
  <c r="J22" i="3"/>
  <c r="J19" i="3"/>
  <c r="J16" i="3"/>
  <c r="J13" i="3"/>
  <c r="J10" i="3"/>
  <c r="G31" i="3"/>
  <c r="G22" i="3"/>
  <c r="I31" i="3"/>
  <c r="I28" i="3"/>
  <c r="I25" i="3"/>
  <c r="I22" i="3"/>
  <c r="I19" i="3"/>
  <c r="I16" i="3"/>
  <c r="I13" i="3"/>
  <c r="I10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E80" i="3"/>
  <c r="E74" i="3"/>
  <c r="F74" i="3"/>
  <c r="G74" i="3"/>
  <c r="H74" i="3"/>
  <c r="I74" i="3"/>
  <c r="J74" i="3"/>
  <c r="K74" i="3"/>
  <c r="L74" i="3"/>
  <c r="F73" i="3"/>
  <c r="G73" i="3"/>
  <c r="H73" i="3"/>
  <c r="I73" i="3"/>
  <c r="J73" i="3"/>
  <c r="K73" i="3"/>
  <c r="L73" i="3"/>
  <c r="E73" i="3"/>
  <c r="F7" i="3"/>
  <c r="G7" i="3"/>
  <c r="H7" i="3"/>
  <c r="I7" i="3"/>
  <c r="J7" i="3"/>
  <c r="K7" i="3"/>
  <c r="L7" i="3"/>
  <c r="E7" i="3"/>
  <c r="D38" i="5" l="1"/>
  <c r="X38" i="5" s="1"/>
  <c r="D80" i="3"/>
  <c r="D39" i="5"/>
  <c r="D81" i="3"/>
  <c r="F36" i="6"/>
  <c r="E37" i="6"/>
  <c r="D48" i="3"/>
  <c r="D57" i="3"/>
  <c r="D61" i="3"/>
  <c r="D64" i="3"/>
  <c r="D51" i="3"/>
  <c r="D60" i="3"/>
  <c r="D54" i="3"/>
  <c r="D63" i="3"/>
  <c r="D46" i="3"/>
  <c r="D52" i="3"/>
  <c r="D55" i="3"/>
  <c r="D58" i="3"/>
  <c r="D45" i="3"/>
  <c r="D39" i="3"/>
  <c r="D49" i="3"/>
  <c r="D40" i="3"/>
  <c r="D43" i="3"/>
  <c r="D44" i="3" s="1"/>
  <c r="O65" i="3"/>
  <c r="AD62" i="3"/>
  <c r="W65" i="3"/>
  <c r="G50" i="3"/>
  <c r="AF50" i="3"/>
  <c r="AC50" i="3"/>
  <c r="AI50" i="3"/>
  <c r="U62" i="3"/>
  <c r="W50" i="3"/>
  <c r="AB50" i="3"/>
  <c r="J50" i="3"/>
  <c r="G65" i="3"/>
  <c r="S65" i="3"/>
  <c r="R65" i="3"/>
  <c r="R62" i="3"/>
  <c r="P50" i="3"/>
  <c r="S50" i="3"/>
  <c r="Z50" i="3"/>
  <c r="AC65" i="3"/>
  <c r="I65" i="3"/>
  <c r="E62" i="3"/>
  <c r="L50" i="3"/>
  <c r="O62" i="3"/>
  <c r="J62" i="3"/>
  <c r="H50" i="3"/>
  <c r="E50" i="3"/>
  <c r="K50" i="3"/>
  <c r="P62" i="3"/>
  <c r="AI65" i="3"/>
  <c r="AG62" i="3"/>
  <c r="Z62" i="3"/>
  <c r="AG53" i="3"/>
  <c r="F53" i="3"/>
  <c r="N62" i="3"/>
  <c r="V50" i="3"/>
  <c r="E65" i="3"/>
  <c r="AD53" i="3"/>
  <c r="F65" i="3"/>
  <c r="U65" i="3"/>
  <c r="M50" i="3"/>
  <c r="N65" i="3"/>
  <c r="AE50" i="3"/>
  <c r="AJ50" i="3"/>
  <c r="AH50" i="3"/>
  <c r="X62" i="3"/>
  <c r="AA62" i="3"/>
  <c r="K59" i="3"/>
  <c r="AG65" i="3"/>
  <c r="V65" i="3"/>
  <c r="AA65" i="3"/>
  <c r="Z65" i="3"/>
  <c r="AE65" i="3"/>
  <c r="AJ62" i="3"/>
  <c r="O50" i="3"/>
  <c r="T50" i="3"/>
  <c r="R50" i="3"/>
  <c r="I62" i="3"/>
  <c r="U53" i="3"/>
  <c r="AA53" i="3"/>
  <c r="U56" i="3"/>
  <c r="AA56" i="3"/>
  <c r="H47" i="3"/>
  <c r="AD65" i="3"/>
  <c r="L62" i="3"/>
  <c r="M59" i="3"/>
  <c r="AE59" i="3"/>
  <c r="T65" i="3"/>
  <c r="AD56" i="3"/>
  <c r="AB62" i="3"/>
  <c r="AG56" i="3"/>
  <c r="P56" i="3"/>
  <c r="V56" i="3"/>
  <c r="Q53" i="3"/>
  <c r="AF53" i="3"/>
  <c r="AC53" i="3"/>
  <c r="AI53" i="3"/>
  <c r="AC56" i="3"/>
  <c r="AI56" i="3"/>
  <c r="AF62" i="3"/>
  <c r="S47" i="3"/>
  <c r="Y56" i="3"/>
  <c r="AH47" i="3"/>
  <c r="N47" i="3"/>
  <c r="F59" i="3"/>
  <c r="Q59" i="3"/>
  <c r="Y59" i="3"/>
  <c r="V53" i="3"/>
  <c r="F62" i="3"/>
  <c r="S62" i="3"/>
  <c r="Y53" i="3"/>
  <c r="Q62" i="3"/>
  <c r="X56" i="3"/>
  <c r="P53" i="3"/>
  <c r="M53" i="3"/>
  <c r="S53" i="3"/>
  <c r="M56" i="3"/>
  <c r="S56" i="3"/>
  <c r="Q56" i="3"/>
  <c r="AI62" i="3"/>
  <c r="M65" i="3"/>
  <c r="AH65" i="3"/>
  <c r="J59" i="3"/>
  <c r="AB59" i="3"/>
  <c r="AD59" i="3"/>
  <c r="I50" i="3"/>
  <c r="S59" i="3"/>
  <c r="AJ59" i="3"/>
  <c r="H65" i="3"/>
  <c r="M62" i="3"/>
  <c r="G62" i="3"/>
  <c r="Y62" i="3"/>
  <c r="H53" i="3"/>
  <c r="E53" i="3"/>
  <c r="K53" i="3"/>
  <c r="E56" i="3"/>
  <c r="K56" i="3"/>
  <c r="Z47" i="3"/>
  <c r="E47" i="3"/>
  <c r="G47" i="3"/>
  <c r="Q65" i="3"/>
  <c r="K65" i="3"/>
  <c r="N59" i="3"/>
  <c r="AG59" i="3"/>
  <c r="L65" i="3"/>
  <c r="X59" i="3"/>
  <c r="P65" i="3"/>
  <c r="V47" i="3"/>
  <c r="U59" i="3"/>
  <c r="X50" i="3"/>
  <c r="U50" i="3"/>
  <c r="AA50" i="3"/>
  <c r="N53" i="3"/>
  <c r="AE53" i="3"/>
  <c r="AJ53" i="3"/>
  <c r="AH53" i="3"/>
  <c r="AE56" i="3"/>
  <c r="AJ56" i="3"/>
  <c r="AH56" i="3"/>
  <c r="AH62" i="3"/>
  <c r="L47" i="3"/>
  <c r="AI47" i="3"/>
  <c r="Q47" i="3"/>
  <c r="U47" i="3"/>
  <c r="J47" i="3"/>
  <c r="J65" i="3"/>
  <c r="R59" i="3"/>
  <c r="AB65" i="3"/>
  <c r="AC59" i="3"/>
  <c r="AF65" i="3"/>
  <c r="AF47" i="3"/>
  <c r="M47" i="3"/>
  <c r="H59" i="3"/>
  <c r="E59" i="3"/>
  <c r="N50" i="3"/>
  <c r="W59" i="3"/>
  <c r="AH59" i="3"/>
  <c r="AC62" i="3"/>
  <c r="W62" i="3"/>
  <c r="I53" i="3"/>
  <c r="W53" i="3"/>
  <c r="AB53" i="3"/>
  <c r="Z53" i="3"/>
  <c r="W56" i="3"/>
  <c r="AB56" i="3"/>
  <c r="Z56" i="3"/>
  <c r="T47" i="3"/>
  <c r="O47" i="3"/>
  <c r="AC47" i="3"/>
  <c r="F47" i="3"/>
  <c r="AE47" i="3"/>
  <c r="W47" i="3"/>
  <c r="Y65" i="3"/>
  <c r="F56" i="3"/>
  <c r="V59" i="3"/>
  <c r="AI59" i="3"/>
  <c r="I59" i="3"/>
  <c r="Q50" i="3"/>
  <c r="V62" i="3"/>
  <c r="X53" i="3"/>
  <c r="AD50" i="3"/>
  <c r="I56" i="3"/>
  <c r="AE62" i="3"/>
  <c r="O53" i="3"/>
  <c r="T53" i="3"/>
  <c r="R53" i="3"/>
  <c r="O56" i="3"/>
  <c r="T56" i="3"/>
  <c r="R56" i="3"/>
  <c r="H62" i="3"/>
  <c r="P47" i="3"/>
  <c r="K62" i="3"/>
  <c r="AB47" i="3"/>
  <c r="AA47" i="3"/>
  <c r="R47" i="3"/>
  <c r="AG47" i="3"/>
  <c r="Z59" i="3"/>
  <c r="G59" i="3"/>
  <c r="O59" i="3"/>
  <c r="P59" i="3"/>
  <c r="AA59" i="3"/>
  <c r="Y50" i="3"/>
  <c r="H56" i="3"/>
  <c r="T62" i="3"/>
  <c r="AF56" i="3"/>
  <c r="AG50" i="3"/>
  <c r="N56" i="3"/>
  <c r="F50" i="3"/>
  <c r="G53" i="3"/>
  <c r="L53" i="3"/>
  <c r="J53" i="3"/>
  <c r="G56" i="3"/>
  <c r="L56" i="3"/>
  <c r="J56" i="3"/>
  <c r="X47" i="3"/>
  <c r="K47" i="3"/>
  <c r="Y47" i="3"/>
  <c r="AJ47" i="3"/>
  <c r="AD47" i="3"/>
  <c r="X65" i="3"/>
  <c r="L59" i="3"/>
  <c r="I47" i="3"/>
  <c r="T59" i="3"/>
  <c r="AJ65" i="3"/>
  <c r="AF59" i="3"/>
  <c r="F32" i="3"/>
  <c r="K32" i="3"/>
  <c r="L32" i="3"/>
  <c r="D13" i="3"/>
  <c r="D25" i="3"/>
  <c r="J32" i="3"/>
  <c r="I32" i="3"/>
  <c r="D28" i="3"/>
  <c r="D22" i="3"/>
  <c r="H32" i="3"/>
  <c r="G32" i="3"/>
  <c r="D16" i="3"/>
  <c r="D31" i="3"/>
  <c r="E32" i="3"/>
  <c r="D10" i="3"/>
  <c r="D19" i="3"/>
  <c r="N82" i="3"/>
  <c r="U82" i="3"/>
  <c r="AE82" i="3"/>
  <c r="AI82" i="3"/>
  <c r="AA82" i="3"/>
  <c r="S82" i="3"/>
  <c r="O82" i="3"/>
  <c r="K82" i="3"/>
  <c r="AD82" i="3"/>
  <c r="F82" i="3"/>
  <c r="Z82" i="3"/>
  <c r="V82" i="3"/>
  <c r="R82" i="3"/>
  <c r="J82" i="3"/>
  <c r="G41" i="3"/>
  <c r="K75" i="3"/>
  <c r="Y82" i="3"/>
  <c r="Q82" i="3"/>
  <c r="M82" i="3"/>
  <c r="I82" i="3"/>
  <c r="E75" i="3"/>
  <c r="I75" i="3"/>
  <c r="E82" i="3"/>
  <c r="AG82" i="3"/>
  <c r="AC82" i="3"/>
  <c r="G75" i="3"/>
  <c r="V41" i="3"/>
  <c r="F41" i="3"/>
  <c r="AH41" i="3"/>
  <c r="R41" i="3"/>
  <c r="W82" i="3"/>
  <c r="G82" i="3"/>
  <c r="AD41" i="3"/>
  <c r="N41" i="3"/>
  <c r="J75" i="3"/>
  <c r="F75" i="3"/>
  <c r="AH82" i="3"/>
  <c r="Z41" i="3"/>
  <c r="J41" i="3"/>
  <c r="D74" i="3"/>
  <c r="AF82" i="3"/>
  <c r="AB82" i="3"/>
  <c r="X82" i="3"/>
  <c r="T82" i="3"/>
  <c r="P82" i="3"/>
  <c r="L82" i="3"/>
  <c r="H82" i="3"/>
  <c r="AJ82" i="3"/>
  <c r="L75" i="3"/>
  <c r="H75" i="3"/>
  <c r="D73" i="3"/>
  <c r="E41" i="3"/>
  <c r="AG41" i="3"/>
  <c r="AC41" i="3"/>
  <c r="Y41" i="3"/>
  <c r="U41" i="3"/>
  <c r="Q41" i="3"/>
  <c r="M41" i="3"/>
  <c r="I41" i="3"/>
  <c r="AJ41" i="3"/>
  <c r="AF41" i="3"/>
  <c r="AB41" i="3"/>
  <c r="X41" i="3"/>
  <c r="T41" i="3"/>
  <c r="P41" i="3"/>
  <c r="L41" i="3"/>
  <c r="H41" i="3"/>
  <c r="AI41" i="3"/>
  <c r="AE41" i="3"/>
  <c r="AA41" i="3"/>
  <c r="W41" i="3"/>
  <c r="S41" i="3"/>
  <c r="O41" i="3"/>
  <c r="K41" i="3"/>
  <c r="D33" i="5" l="1"/>
  <c r="F33" i="5" s="1"/>
  <c r="D40" i="5"/>
  <c r="U38" i="5"/>
  <c r="E38" i="5"/>
  <c r="J38" i="5"/>
  <c r="S38" i="5"/>
  <c r="M38" i="5"/>
  <c r="N38" i="5"/>
  <c r="AA38" i="5"/>
  <c r="O38" i="5"/>
  <c r="AB38" i="5"/>
  <c r="P38" i="5"/>
  <c r="I38" i="5"/>
  <c r="K38" i="5"/>
  <c r="V38" i="5"/>
  <c r="F38" i="5"/>
  <c r="Y38" i="5"/>
  <c r="W38" i="5"/>
  <c r="T38" i="5"/>
  <c r="L38" i="5"/>
  <c r="Q38" i="5"/>
  <c r="Z38" i="5"/>
  <c r="R38" i="5"/>
  <c r="H38" i="5"/>
  <c r="G38" i="5"/>
  <c r="U39" i="5"/>
  <c r="L39" i="5"/>
  <c r="P39" i="5"/>
  <c r="P40" i="5" s="1"/>
  <c r="H39" i="5"/>
  <c r="Q39" i="5"/>
  <c r="AB39" i="5"/>
  <c r="G39" i="5"/>
  <c r="K39" i="5"/>
  <c r="T39" i="5"/>
  <c r="W39" i="5"/>
  <c r="F39" i="5"/>
  <c r="F40" i="5" s="1"/>
  <c r="M39" i="5"/>
  <c r="AA39" i="5"/>
  <c r="J39" i="5"/>
  <c r="O39" i="5"/>
  <c r="Y39" i="5"/>
  <c r="I39" i="5"/>
  <c r="R39" i="5"/>
  <c r="V39" i="5"/>
  <c r="X39" i="5"/>
  <c r="X40" i="5" s="1"/>
  <c r="S39" i="5"/>
  <c r="Z39" i="5"/>
  <c r="E39" i="5"/>
  <c r="E40" i="5" s="1"/>
  <c r="N39" i="5"/>
  <c r="F37" i="6"/>
  <c r="E38" i="6"/>
  <c r="P66" i="3"/>
  <c r="AE66" i="3"/>
  <c r="AI66" i="3"/>
  <c r="AJ66" i="3"/>
  <c r="Z66" i="3"/>
  <c r="O66" i="3"/>
  <c r="Q66" i="3"/>
  <c r="T66" i="3"/>
  <c r="W66" i="3"/>
  <c r="AD66" i="3"/>
  <c r="AC66" i="3"/>
  <c r="AF66" i="3"/>
  <c r="AG66" i="3"/>
  <c r="G66" i="3"/>
  <c r="H66" i="3"/>
  <c r="AH66" i="3"/>
  <c r="M66" i="3"/>
  <c r="V66" i="3"/>
  <c r="D50" i="3"/>
  <c r="U66" i="3"/>
  <c r="N66" i="3"/>
  <c r="D59" i="3"/>
  <c r="K66" i="3"/>
  <c r="L66" i="3"/>
  <c r="F66" i="3"/>
  <c r="D62" i="3"/>
  <c r="S66" i="3"/>
  <c r="D65" i="3"/>
  <c r="X66" i="3"/>
  <c r="Y66" i="3"/>
  <c r="AA66" i="3"/>
  <c r="AB66" i="3"/>
  <c r="J66" i="3"/>
  <c r="D53" i="3"/>
  <c r="E66" i="3"/>
  <c r="R66" i="3"/>
  <c r="D56" i="3"/>
  <c r="D47" i="3"/>
  <c r="I66" i="3"/>
  <c r="D7" i="3"/>
  <c r="D32" i="3" s="1"/>
  <c r="D75" i="3"/>
  <c r="D82" i="3"/>
  <c r="D41" i="3"/>
  <c r="T40" i="5" l="1"/>
  <c r="U40" i="5"/>
  <c r="N40" i="5"/>
  <c r="H40" i="5"/>
  <c r="L40" i="5"/>
  <c r="N33" i="5"/>
  <c r="V40" i="5"/>
  <c r="G40" i="5"/>
  <c r="AA40" i="5"/>
  <c r="R40" i="5"/>
  <c r="AB40" i="5"/>
  <c r="G33" i="5"/>
  <c r="AB33" i="5"/>
  <c r="O40" i="5"/>
  <c r="Y40" i="5"/>
  <c r="K33" i="5"/>
  <c r="L33" i="5"/>
  <c r="S40" i="5"/>
  <c r="S33" i="5"/>
  <c r="I40" i="5"/>
  <c r="Q40" i="5"/>
  <c r="Y33" i="5"/>
  <c r="H33" i="5"/>
  <c r="I33" i="5"/>
  <c r="X33" i="5"/>
  <c r="P33" i="5"/>
  <c r="U33" i="5"/>
  <c r="J40" i="5"/>
  <c r="R33" i="5"/>
  <c r="T33" i="5"/>
  <c r="E33" i="5"/>
  <c r="M33" i="5"/>
  <c r="V33" i="5"/>
  <c r="Q33" i="5"/>
  <c r="AA33" i="5"/>
  <c r="W33" i="5"/>
  <c r="O33" i="5"/>
  <c r="J33" i="5"/>
  <c r="Z33" i="5"/>
  <c r="W40" i="5"/>
  <c r="Z40" i="5"/>
  <c r="M40" i="5"/>
  <c r="K40" i="5"/>
  <c r="E39" i="6"/>
  <c r="F38" i="6"/>
  <c r="D66" i="3"/>
  <c r="D67" i="3" s="1"/>
  <c r="D83" i="3"/>
  <c r="D76" i="3"/>
  <c r="E40" i="6" l="1"/>
  <c r="F39" i="6"/>
  <c r="F40" i="6" l="1"/>
  <c r="E41" i="6"/>
  <c r="F41" i="6" l="1"/>
  <c r="E42" i="6"/>
  <c r="E43" i="6" l="1"/>
  <c r="F42" i="6"/>
  <c r="E44" i="6" l="1"/>
  <c r="F43" i="6"/>
  <c r="F44" i="6" l="1"/>
  <c r="E45" i="6"/>
  <c r="F45" i="6" l="1"/>
  <c r="E46" i="6"/>
  <c r="E47" i="6" l="1"/>
  <c r="F46" i="6"/>
  <c r="E48" i="6" l="1"/>
  <c r="F47" i="6"/>
  <c r="F48" i="6" l="1"/>
  <c r="E49" i="6"/>
  <c r="F49" i="6" l="1"/>
  <c r="E50" i="6"/>
  <c r="E51" i="6" l="1"/>
  <c r="F50" i="6"/>
  <c r="E52" i="6" l="1"/>
  <c r="F51" i="6"/>
  <c r="F52" i="6" l="1"/>
  <c r="E53" i="6"/>
  <c r="F53" i="6" l="1"/>
  <c r="E54" i="6"/>
  <c r="F54" i="6" s="1"/>
  <c r="F55" i="6" l="1"/>
  <c r="G53" i="6" s="1"/>
  <c r="CE45" i="5" s="1"/>
  <c r="G31" i="6" l="1"/>
  <c r="G32" i="6"/>
  <c r="BJ45" i="5" s="1"/>
  <c r="G33" i="6"/>
  <c r="BK45" i="5" s="1"/>
  <c r="G34" i="6"/>
  <c r="BL45" i="5" s="1"/>
  <c r="G35" i="6"/>
  <c r="BM45" i="5" s="1"/>
  <c r="G36" i="6"/>
  <c r="G37" i="6"/>
  <c r="G38" i="6"/>
  <c r="G39" i="6"/>
  <c r="G40" i="6"/>
  <c r="BR45" i="5" s="1"/>
  <c r="G41" i="6"/>
  <c r="BS45" i="5" s="1"/>
  <c r="G42" i="6"/>
  <c r="BT45" i="5" s="1"/>
  <c r="G43" i="6"/>
  <c r="BU45" i="5" s="1"/>
  <c r="G44" i="6"/>
  <c r="G45" i="6"/>
  <c r="G46" i="6"/>
  <c r="G47" i="6"/>
  <c r="G48" i="6"/>
  <c r="BZ45" i="5" s="1"/>
  <c r="G49" i="6"/>
  <c r="CA45" i="5" s="1"/>
  <c r="G50" i="6"/>
  <c r="CB45" i="5" s="1"/>
  <c r="G51" i="6"/>
  <c r="CC45" i="5" s="1"/>
  <c r="G52" i="6"/>
  <c r="CD45" i="5" s="1"/>
  <c r="G54" i="6"/>
  <c r="CF45" i="5" s="1"/>
  <c r="BW45" i="5" l="1"/>
  <c r="AR45" i="5"/>
  <c r="BO45" i="5"/>
  <c r="AN45" i="5"/>
  <c r="AQ45" i="5"/>
  <c r="BV45" i="5"/>
  <c r="AM45" i="5"/>
  <c r="BN45" i="5"/>
  <c r="BY45" i="5"/>
  <c r="AT45" i="5"/>
  <c r="BQ45" i="5"/>
  <c r="AP45" i="5"/>
  <c r="G55" i="6"/>
  <c r="BI45" i="5"/>
  <c r="BX45" i="5"/>
  <c r="AS45" i="5"/>
  <c r="BP45" i="5"/>
  <c r="AO45" i="5"/>
  <c r="AU45" i="5" l="1"/>
  <c r="AU52" i="5"/>
  <c r="BX52" i="5" s="1"/>
  <c r="T52" i="5" s="1"/>
  <c r="AU62" i="5"/>
  <c r="BI62" i="5" s="1"/>
  <c r="AU49" i="5"/>
  <c r="BV49" i="5" s="1"/>
  <c r="R49" i="5" s="1"/>
  <c r="AU61" i="5"/>
  <c r="BQ61" i="5" s="1"/>
  <c r="M61" i="5" s="1"/>
  <c r="AU63" i="5"/>
  <c r="BW63" i="5" s="1"/>
  <c r="S63" i="5" s="1"/>
  <c r="AU64" i="5"/>
  <c r="BV64" i="5" s="1"/>
  <c r="R64" i="5" s="1"/>
  <c r="AU59" i="5"/>
  <c r="BI59" i="5" s="1"/>
  <c r="AU55" i="5"/>
  <c r="BN55" i="5" s="1"/>
  <c r="J55" i="5" s="1"/>
  <c r="AU60" i="5"/>
  <c r="BW60" i="5" s="1"/>
  <c r="S60" i="5" s="1"/>
  <c r="AU50" i="5"/>
  <c r="BI50" i="5" s="1"/>
  <c r="AU65" i="5"/>
  <c r="BI65" i="5" s="1"/>
  <c r="AU53" i="5"/>
  <c r="BV53" i="5" s="1"/>
  <c r="R53" i="5" s="1"/>
  <c r="AU57" i="5"/>
  <c r="BW57" i="5" s="1"/>
  <c r="S57" i="5" s="1"/>
  <c r="AU54" i="5"/>
  <c r="BY54" i="5" s="1"/>
  <c r="U54" i="5" s="1"/>
  <c r="AU56" i="5"/>
  <c r="BY56" i="5" s="1"/>
  <c r="U56" i="5" s="1"/>
  <c r="AU48" i="5"/>
  <c r="BQ48" i="5" s="1"/>
  <c r="AU58" i="5"/>
  <c r="BW58" i="5" s="1"/>
  <c r="S58" i="5" s="1"/>
  <c r="AU51" i="5"/>
  <c r="BN51" i="5" s="1"/>
  <c r="J51" i="5" s="1"/>
  <c r="BP61" i="5" l="1"/>
  <c r="L61" i="5" s="1"/>
  <c r="BW61" i="5"/>
  <c r="S61" i="5" s="1"/>
  <c r="BW64" i="5"/>
  <c r="S64" i="5" s="1"/>
  <c r="BO55" i="5"/>
  <c r="K55" i="5" s="1"/>
  <c r="BO63" i="5"/>
  <c r="K63" i="5" s="1"/>
  <c r="BX63" i="5"/>
  <c r="T63" i="5" s="1"/>
  <c r="BO50" i="5"/>
  <c r="K50" i="5" s="1"/>
  <c r="BO64" i="5"/>
  <c r="K64" i="5" s="1"/>
  <c r="BP64" i="5"/>
  <c r="L64" i="5" s="1"/>
  <c r="BO52" i="5"/>
  <c r="K52" i="5" s="1"/>
  <c r="BX50" i="5"/>
  <c r="T50" i="5" s="1"/>
  <c r="BW54" i="5"/>
  <c r="S54" i="5" s="1"/>
  <c r="BP50" i="5"/>
  <c r="L50" i="5" s="1"/>
  <c r="BW62" i="5"/>
  <c r="S62" i="5" s="1"/>
  <c r="BX62" i="5"/>
  <c r="T62" i="5" s="1"/>
  <c r="BP51" i="5"/>
  <c r="L51" i="5" s="1"/>
  <c r="BX54" i="5"/>
  <c r="T54" i="5" s="1"/>
  <c r="BO48" i="5"/>
  <c r="K48" i="5" s="1"/>
  <c r="BO53" i="5"/>
  <c r="K53" i="5" s="1"/>
  <c r="BX55" i="5"/>
  <c r="T55" i="5" s="1"/>
  <c r="BP48" i="5"/>
  <c r="L48" i="5" s="1"/>
  <c r="BP55" i="5"/>
  <c r="L55" i="5" s="1"/>
  <c r="BW55" i="5"/>
  <c r="S55" i="5" s="1"/>
  <c r="BO61" i="5"/>
  <c r="K61" i="5" s="1"/>
  <c r="BX53" i="5"/>
  <c r="T53" i="5" s="1"/>
  <c r="BX61" i="5"/>
  <c r="T61" i="5" s="1"/>
  <c r="BX48" i="5"/>
  <c r="T48" i="5" s="1"/>
  <c r="BP53" i="5"/>
  <c r="L53" i="5" s="1"/>
  <c r="BW48" i="5"/>
  <c r="S48" i="5" s="1"/>
  <c r="BW53" i="5"/>
  <c r="S53" i="5" s="1"/>
  <c r="BO60" i="5"/>
  <c r="K60" i="5" s="1"/>
  <c r="BO57" i="5"/>
  <c r="K57" i="5" s="1"/>
  <c r="BP52" i="5"/>
  <c r="L52" i="5" s="1"/>
  <c r="BW52" i="5"/>
  <c r="S52" i="5" s="1"/>
  <c r="BO58" i="5"/>
  <c r="K58" i="5" s="1"/>
  <c r="BX57" i="5"/>
  <c r="T57" i="5" s="1"/>
  <c r="BX58" i="5"/>
  <c r="T58" i="5" s="1"/>
  <c r="BP57" i="5"/>
  <c r="L57" i="5" s="1"/>
  <c r="BX60" i="5"/>
  <c r="T60" i="5" s="1"/>
  <c r="BP58" i="5"/>
  <c r="L58" i="5" s="1"/>
  <c r="BO49" i="5"/>
  <c r="K49" i="5" s="1"/>
  <c r="BP60" i="5"/>
  <c r="L60" i="5" s="1"/>
  <c r="BW56" i="5"/>
  <c r="S56" i="5" s="1"/>
  <c r="BP63" i="5"/>
  <c r="L63" i="5" s="1"/>
  <c r="BP65" i="5"/>
  <c r="L65" i="5" s="1"/>
  <c r="BO62" i="5"/>
  <c r="K62" i="5" s="1"/>
  <c r="BO56" i="5"/>
  <c r="K56" i="5" s="1"/>
  <c r="BO65" i="5"/>
  <c r="K65" i="5" s="1"/>
  <c r="BX51" i="5"/>
  <c r="T51" i="5" s="1"/>
  <c r="BX64" i="5"/>
  <c r="T64" i="5" s="1"/>
  <c r="BP56" i="5"/>
  <c r="L56" i="5" s="1"/>
  <c r="BP59" i="5"/>
  <c r="L59" i="5" s="1"/>
  <c r="BW50" i="5"/>
  <c r="S50" i="5" s="1"/>
  <c r="BW65" i="5"/>
  <c r="S65" i="5" s="1"/>
  <c r="BX49" i="5"/>
  <c r="T49" i="5" s="1"/>
  <c r="BX59" i="5"/>
  <c r="T59" i="5" s="1"/>
  <c r="BW49" i="5"/>
  <c r="S49" i="5" s="1"/>
  <c r="BO51" i="5"/>
  <c r="K51" i="5" s="1"/>
  <c r="BO54" i="5"/>
  <c r="K54" i="5" s="1"/>
  <c r="BO59" i="5"/>
  <c r="K59" i="5" s="1"/>
  <c r="BX56" i="5"/>
  <c r="T56" i="5" s="1"/>
  <c r="BX65" i="5"/>
  <c r="T65" i="5" s="1"/>
  <c r="BP49" i="5"/>
  <c r="L49" i="5" s="1"/>
  <c r="BP54" i="5"/>
  <c r="L54" i="5" s="1"/>
  <c r="BP62" i="5"/>
  <c r="L62" i="5" s="1"/>
  <c r="BW51" i="5"/>
  <c r="S51" i="5" s="1"/>
  <c r="BW59" i="5"/>
  <c r="S59" i="5" s="1"/>
  <c r="E65" i="5"/>
  <c r="E59" i="5"/>
  <c r="M48" i="5"/>
  <c r="E50" i="5"/>
  <c r="E62" i="5"/>
  <c r="CE58" i="5"/>
  <c r="AA58" i="5" s="1"/>
  <c r="BR58" i="5"/>
  <c r="N58" i="5" s="1"/>
  <c r="BS58" i="5"/>
  <c r="O58" i="5" s="1"/>
  <c r="BU58" i="5"/>
  <c r="Q58" i="5" s="1"/>
  <c r="BL58" i="5"/>
  <c r="H58" i="5" s="1"/>
  <c r="BK58" i="5"/>
  <c r="G58" i="5" s="1"/>
  <c r="BJ58" i="5"/>
  <c r="F58" i="5" s="1"/>
  <c r="BZ58" i="5"/>
  <c r="V58" i="5" s="1"/>
  <c r="CC58" i="5"/>
  <c r="Y58" i="5" s="1"/>
  <c r="CA58" i="5"/>
  <c r="W58" i="5" s="1"/>
  <c r="BT58" i="5"/>
  <c r="P58" i="5" s="1"/>
  <c r="CF58" i="5"/>
  <c r="AB58" i="5" s="1"/>
  <c r="BM58" i="5"/>
  <c r="I58" i="5" s="1"/>
  <c r="CD58" i="5"/>
  <c r="Z58" i="5" s="1"/>
  <c r="CB58" i="5"/>
  <c r="X58" i="5" s="1"/>
  <c r="CE57" i="5"/>
  <c r="AA57" i="5" s="1"/>
  <c r="BR57" i="5"/>
  <c r="N57" i="5" s="1"/>
  <c r="BU57" i="5"/>
  <c r="Q57" i="5" s="1"/>
  <c r="CD57" i="5"/>
  <c r="Z57" i="5" s="1"/>
  <c r="BT57" i="5"/>
  <c r="P57" i="5" s="1"/>
  <c r="CA57" i="5"/>
  <c r="W57" i="5" s="1"/>
  <c r="BL57" i="5"/>
  <c r="H57" i="5" s="1"/>
  <c r="CF57" i="5"/>
  <c r="AB57" i="5" s="1"/>
  <c r="BJ57" i="5"/>
  <c r="F57" i="5" s="1"/>
  <c r="BM57" i="5"/>
  <c r="I57" i="5" s="1"/>
  <c r="BK57" i="5"/>
  <c r="G57" i="5" s="1"/>
  <c r="BS57" i="5"/>
  <c r="O57" i="5" s="1"/>
  <c r="BZ57" i="5"/>
  <c r="V57" i="5" s="1"/>
  <c r="CC57" i="5"/>
  <c r="Y57" i="5" s="1"/>
  <c r="CB57" i="5"/>
  <c r="X57" i="5" s="1"/>
  <c r="CE60" i="5"/>
  <c r="AA60" i="5" s="1"/>
  <c r="BJ60" i="5"/>
  <c r="F60" i="5" s="1"/>
  <c r="BZ60" i="5"/>
  <c r="V60" i="5" s="1"/>
  <c r="BU60" i="5"/>
  <c r="Q60" i="5" s="1"/>
  <c r="BM60" i="5"/>
  <c r="I60" i="5" s="1"/>
  <c r="CC60" i="5"/>
  <c r="Y60" i="5" s="1"/>
  <c r="BR60" i="5"/>
  <c r="N60" i="5" s="1"/>
  <c r="CD60" i="5"/>
  <c r="Z60" i="5" s="1"/>
  <c r="CB60" i="5"/>
  <c r="X60" i="5" s="1"/>
  <c r="BK60" i="5"/>
  <c r="G60" i="5" s="1"/>
  <c r="BT60" i="5"/>
  <c r="P60" i="5" s="1"/>
  <c r="BL60" i="5"/>
  <c r="H60" i="5" s="1"/>
  <c r="CF60" i="5"/>
  <c r="AB60" i="5" s="1"/>
  <c r="BS60" i="5"/>
  <c r="O60" i="5" s="1"/>
  <c r="CA60" i="5"/>
  <c r="W60" i="5" s="1"/>
  <c r="CE63" i="5"/>
  <c r="AA63" i="5" s="1"/>
  <c r="CF63" i="5"/>
  <c r="AB63" i="5" s="1"/>
  <c r="BS63" i="5"/>
  <c r="O63" i="5" s="1"/>
  <c r="BU63" i="5"/>
  <c r="Q63" i="5" s="1"/>
  <c r="BM63" i="5"/>
  <c r="I63" i="5" s="1"/>
  <c r="CD63" i="5"/>
  <c r="Z63" i="5" s="1"/>
  <c r="CC63" i="5"/>
  <c r="Y63" i="5" s="1"/>
  <c r="CB63" i="5"/>
  <c r="X63" i="5" s="1"/>
  <c r="BK63" i="5"/>
  <c r="G63" i="5" s="1"/>
  <c r="BR63" i="5"/>
  <c r="N63" i="5" s="1"/>
  <c r="CA63" i="5"/>
  <c r="W63" i="5" s="1"/>
  <c r="BT63" i="5"/>
  <c r="P63" i="5" s="1"/>
  <c r="BL63" i="5"/>
  <c r="H63" i="5" s="1"/>
  <c r="BJ63" i="5"/>
  <c r="F63" i="5" s="1"/>
  <c r="BZ63" i="5"/>
  <c r="V63" i="5" s="1"/>
  <c r="CE52" i="5"/>
  <c r="AA52" i="5" s="1"/>
  <c r="CF52" i="5"/>
  <c r="AB52" i="5" s="1"/>
  <c r="BM52" i="5"/>
  <c r="I52" i="5" s="1"/>
  <c r="BT52" i="5"/>
  <c r="P52" i="5" s="1"/>
  <c r="BL52" i="5"/>
  <c r="H52" i="5" s="1"/>
  <c r="BU52" i="5"/>
  <c r="Q52" i="5" s="1"/>
  <c r="CA52" i="5"/>
  <c r="W52" i="5" s="1"/>
  <c r="CC52" i="5"/>
  <c r="Y52" i="5" s="1"/>
  <c r="BK52" i="5"/>
  <c r="G52" i="5" s="1"/>
  <c r="BJ52" i="5"/>
  <c r="F52" i="5" s="1"/>
  <c r="BZ52" i="5"/>
  <c r="V52" i="5" s="1"/>
  <c r="CD52" i="5"/>
  <c r="Z52" i="5" s="1"/>
  <c r="BR52" i="5"/>
  <c r="N52" i="5" s="1"/>
  <c r="BS52" i="5"/>
  <c r="O52" i="5" s="1"/>
  <c r="CB52" i="5"/>
  <c r="X52" i="5" s="1"/>
  <c r="BY49" i="5"/>
  <c r="U49" i="5" s="1"/>
  <c r="BY50" i="5"/>
  <c r="U50" i="5" s="1"/>
  <c r="BY55" i="5"/>
  <c r="U55" i="5" s="1"/>
  <c r="BY60" i="5"/>
  <c r="U60" i="5" s="1"/>
  <c r="BQ50" i="5"/>
  <c r="M50" i="5" s="1"/>
  <c r="BQ53" i="5"/>
  <c r="M53" i="5" s="1"/>
  <c r="BQ63" i="5"/>
  <c r="M63" i="5" s="1"/>
  <c r="BV50" i="5"/>
  <c r="R50" i="5" s="1"/>
  <c r="BV63" i="5"/>
  <c r="R63" i="5" s="1"/>
  <c r="BV60" i="5"/>
  <c r="R60" i="5" s="1"/>
  <c r="BN49" i="5"/>
  <c r="J49" i="5" s="1"/>
  <c r="BN59" i="5"/>
  <c r="J59" i="5" s="1"/>
  <c r="BN56" i="5"/>
  <c r="J56" i="5" s="1"/>
  <c r="BN62" i="5"/>
  <c r="J62" i="5" s="1"/>
  <c r="BI51" i="5"/>
  <c r="BI57" i="5"/>
  <c r="BI58" i="5"/>
  <c r="BI60" i="5"/>
  <c r="CE48" i="5"/>
  <c r="CD48" i="5"/>
  <c r="CB48" i="5"/>
  <c r="BK48" i="5"/>
  <c r="CF48" i="5"/>
  <c r="BJ48" i="5"/>
  <c r="BS48" i="5"/>
  <c r="BU48" i="5"/>
  <c r="CC48" i="5"/>
  <c r="BL48" i="5"/>
  <c r="BT48" i="5"/>
  <c r="BR48" i="5"/>
  <c r="BZ48" i="5"/>
  <c r="BM48" i="5"/>
  <c r="CA48" i="5"/>
  <c r="CE53" i="5"/>
  <c r="AA53" i="5" s="1"/>
  <c r="BZ53" i="5"/>
  <c r="V53" i="5" s="1"/>
  <c r="CC53" i="5"/>
  <c r="Y53" i="5" s="1"/>
  <c r="BK53" i="5"/>
  <c r="G53" i="5" s="1"/>
  <c r="BS53" i="5"/>
  <c r="O53" i="5" s="1"/>
  <c r="BT53" i="5"/>
  <c r="P53" i="5" s="1"/>
  <c r="BR53" i="5"/>
  <c r="N53" i="5" s="1"/>
  <c r="BJ53" i="5"/>
  <c r="F53" i="5" s="1"/>
  <c r="BU53" i="5"/>
  <c r="Q53" i="5" s="1"/>
  <c r="BM53" i="5"/>
  <c r="I53" i="5" s="1"/>
  <c r="CD53" i="5"/>
  <c r="Z53" i="5" s="1"/>
  <c r="CB53" i="5"/>
  <c r="X53" i="5" s="1"/>
  <c r="BL53" i="5"/>
  <c r="H53" i="5" s="1"/>
  <c r="CF53" i="5"/>
  <c r="AB53" i="5" s="1"/>
  <c r="CA53" i="5"/>
  <c r="W53" i="5" s="1"/>
  <c r="CE55" i="5"/>
  <c r="AA55" i="5" s="1"/>
  <c r="BJ55" i="5"/>
  <c r="F55" i="5" s="1"/>
  <c r="CA55" i="5"/>
  <c r="W55" i="5" s="1"/>
  <c r="BT55" i="5"/>
  <c r="P55" i="5" s="1"/>
  <c r="CF55" i="5"/>
  <c r="AB55" i="5" s="1"/>
  <c r="BR55" i="5"/>
  <c r="N55" i="5" s="1"/>
  <c r="BM55" i="5"/>
  <c r="I55" i="5" s="1"/>
  <c r="CB55" i="5"/>
  <c r="X55" i="5" s="1"/>
  <c r="BK55" i="5"/>
  <c r="G55" i="5" s="1"/>
  <c r="BS55" i="5"/>
  <c r="O55" i="5" s="1"/>
  <c r="BZ55" i="5"/>
  <c r="V55" i="5" s="1"/>
  <c r="BU55" i="5"/>
  <c r="Q55" i="5" s="1"/>
  <c r="CD55" i="5"/>
  <c r="Z55" i="5" s="1"/>
  <c r="CC55" i="5"/>
  <c r="Y55" i="5" s="1"/>
  <c r="BL55" i="5"/>
  <c r="H55" i="5" s="1"/>
  <c r="CE61" i="5"/>
  <c r="AA61" i="5" s="1"/>
  <c r="BR61" i="5"/>
  <c r="N61" i="5" s="1"/>
  <c r="BJ61" i="5"/>
  <c r="F61" i="5" s="1"/>
  <c r="BZ61" i="5"/>
  <c r="V61" i="5" s="1"/>
  <c r="BK61" i="5"/>
  <c r="G61" i="5" s="1"/>
  <c r="CF61" i="5"/>
  <c r="AB61" i="5" s="1"/>
  <c r="CB61" i="5"/>
  <c r="X61" i="5" s="1"/>
  <c r="BL61" i="5"/>
  <c r="H61" i="5" s="1"/>
  <c r="BS61" i="5"/>
  <c r="O61" i="5" s="1"/>
  <c r="BU61" i="5"/>
  <c r="Q61" i="5" s="1"/>
  <c r="BM61" i="5"/>
  <c r="I61" i="5" s="1"/>
  <c r="CC61" i="5"/>
  <c r="Y61" i="5" s="1"/>
  <c r="BT61" i="5"/>
  <c r="P61" i="5" s="1"/>
  <c r="CA61" i="5"/>
  <c r="W61" i="5" s="1"/>
  <c r="CD61" i="5"/>
  <c r="Z61" i="5" s="1"/>
  <c r="BY53" i="5"/>
  <c r="U53" i="5" s="1"/>
  <c r="BY57" i="5"/>
  <c r="U57" i="5" s="1"/>
  <c r="BY65" i="5"/>
  <c r="U65" i="5" s="1"/>
  <c r="BQ49" i="5"/>
  <c r="M49" i="5" s="1"/>
  <c r="BQ52" i="5"/>
  <c r="M52" i="5" s="1"/>
  <c r="BQ54" i="5"/>
  <c r="M54" i="5" s="1"/>
  <c r="BQ59" i="5"/>
  <c r="M59" i="5" s="1"/>
  <c r="BQ64" i="5"/>
  <c r="M64" i="5" s="1"/>
  <c r="BV54" i="5"/>
  <c r="R54" i="5" s="1"/>
  <c r="BV52" i="5"/>
  <c r="R52" i="5" s="1"/>
  <c r="BN50" i="5"/>
  <c r="J50" i="5" s="1"/>
  <c r="BN53" i="5"/>
  <c r="J53" i="5" s="1"/>
  <c r="BN60" i="5"/>
  <c r="J60" i="5" s="1"/>
  <c r="BN58" i="5"/>
  <c r="J58" i="5" s="1"/>
  <c r="BN65" i="5"/>
  <c r="J65" i="5" s="1"/>
  <c r="BI48" i="5"/>
  <c r="CE56" i="5"/>
  <c r="AA56" i="5" s="1"/>
  <c r="BS56" i="5"/>
  <c r="O56" i="5" s="1"/>
  <c r="BM56" i="5"/>
  <c r="I56" i="5" s="1"/>
  <c r="CA56" i="5"/>
  <c r="W56" i="5" s="1"/>
  <c r="BJ56" i="5"/>
  <c r="F56" i="5" s="1"/>
  <c r="BZ56" i="5"/>
  <c r="V56" i="5" s="1"/>
  <c r="CD56" i="5"/>
  <c r="Z56" i="5" s="1"/>
  <c r="BK56" i="5"/>
  <c r="G56" i="5" s="1"/>
  <c r="BR56" i="5"/>
  <c r="N56" i="5" s="1"/>
  <c r="CC56" i="5"/>
  <c r="Y56" i="5" s="1"/>
  <c r="CB56" i="5"/>
  <c r="X56" i="5" s="1"/>
  <c r="BL56" i="5"/>
  <c r="H56" i="5" s="1"/>
  <c r="CF56" i="5"/>
  <c r="AB56" i="5" s="1"/>
  <c r="BU56" i="5"/>
  <c r="Q56" i="5" s="1"/>
  <c r="BT56" i="5"/>
  <c r="P56" i="5" s="1"/>
  <c r="CE65" i="5"/>
  <c r="AA65" i="5" s="1"/>
  <c r="BR65" i="5"/>
  <c r="N65" i="5" s="1"/>
  <c r="BJ65" i="5"/>
  <c r="F65" i="5" s="1"/>
  <c r="BZ65" i="5"/>
  <c r="V65" i="5" s="1"/>
  <c r="CA65" i="5"/>
  <c r="W65" i="5" s="1"/>
  <c r="CB65" i="5"/>
  <c r="X65" i="5" s="1"/>
  <c r="BL65" i="5"/>
  <c r="H65" i="5" s="1"/>
  <c r="BK65" i="5"/>
  <c r="G65" i="5" s="1"/>
  <c r="CF65" i="5"/>
  <c r="AB65" i="5" s="1"/>
  <c r="BU65" i="5"/>
  <c r="Q65" i="5" s="1"/>
  <c r="BS65" i="5"/>
  <c r="O65" i="5" s="1"/>
  <c r="CD65" i="5"/>
  <c r="Z65" i="5" s="1"/>
  <c r="BM65" i="5"/>
  <c r="I65" i="5" s="1"/>
  <c r="CC65" i="5"/>
  <c r="Y65" i="5" s="1"/>
  <c r="BT65" i="5"/>
  <c r="P65" i="5" s="1"/>
  <c r="CE59" i="5"/>
  <c r="AA59" i="5" s="1"/>
  <c r="CF59" i="5"/>
  <c r="AB59" i="5" s="1"/>
  <c r="CA59" i="5"/>
  <c r="W59" i="5" s="1"/>
  <c r="CC59" i="5"/>
  <c r="Y59" i="5" s="1"/>
  <c r="BR59" i="5"/>
  <c r="N59" i="5" s="1"/>
  <c r="BZ59" i="5"/>
  <c r="V59" i="5" s="1"/>
  <c r="BT59" i="5"/>
  <c r="P59" i="5" s="1"/>
  <c r="BL59" i="5"/>
  <c r="H59" i="5" s="1"/>
  <c r="BU59" i="5"/>
  <c r="Q59" i="5" s="1"/>
  <c r="CD59" i="5"/>
  <c r="Z59" i="5" s="1"/>
  <c r="CB59" i="5"/>
  <c r="X59" i="5" s="1"/>
  <c r="BK59" i="5"/>
  <c r="G59" i="5" s="1"/>
  <c r="BJ59" i="5"/>
  <c r="F59" i="5" s="1"/>
  <c r="BS59" i="5"/>
  <c r="O59" i="5" s="1"/>
  <c r="BM59" i="5"/>
  <c r="I59" i="5" s="1"/>
  <c r="CE49" i="5"/>
  <c r="AA49" i="5" s="1"/>
  <c r="CF49" i="5"/>
  <c r="AB49" i="5" s="1"/>
  <c r="BR49" i="5"/>
  <c r="N49" i="5" s="1"/>
  <c r="BZ49" i="5"/>
  <c r="V49" i="5" s="1"/>
  <c r="BU49" i="5"/>
  <c r="Q49" i="5" s="1"/>
  <c r="CB49" i="5"/>
  <c r="X49" i="5" s="1"/>
  <c r="BM49" i="5"/>
  <c r="I49" i="5" s="1"/>
  <c r="CA49" i="5"/>
  <c r="W49" i="5" s="1"/>
  <c r="CD49" i="5"/>
  <c r="Z49" i="5" s="1"/>
  <c r="BT49" i="5"/>
  <c r="P49" i="5" s="1"/>
  <c r="BL49" i="5"/>
  <c r="H49" i="5" s="1"/>
  <c r="BK49" i="5"/>
  <c r="G49" i="5" s="1"/>
  <c r="CC49" i="5"/>
  <c r="Y49" i="5" s="1"/>
  <c r="BJ49" i="5"/>
  <c r="F49" i="5" s="1"/>
  <c r="BS49" i="5"/>
  <c r="O49" i="5" s="1"/>
  <c r="BY52" i="5"/>
  <c r="U52" i="5" s="1"/>
  <c r="BY63" i="5"/>
  <c r="U63" i="5" s="1"/>
  <c r="BY58" i="5"/>
  <c r="U58" i="5" s="1"/>
  <c r="BY61" i="5"/>
  <c r="U61" i="5" s="1"/>
  <c r="BQ56" i="5"/>
  <c r="M56" i="5" s="1"/>
  <c r="BQ57" i="5"/>
  <c r="M57" i="5" s="1"/>
  <c r="BQ51" i="5"/>
  <c r="M51" i="5" s="1"/>
  <c r="BQ60" i="5"/>
  <c r="M60" i="5" s="1"/>
  <c r="BV51" i="5"/>
  <c r="R51" i="5" s="1"/>
  <c r="BV57" i="5"/>
  <c r="R57" i="5" s="1"/>
  <c r="BV55" i="5"/>
  <c r="R55" i="5" s="1"/>
  <c r="BV56" i="5"/>
  <c r="R56" i="5" s="1"/>
  <c r="BV62" i="5"/>
  <c r="R62" i="5" s="1"/>
  <c r="BN48" i="5"/>
  <c r="BN61" i="5"/>
  <c r="J61" i="5" s="1"/>
  <c r="BN63" i="5"/>
  <c r="J63" i="5" s="1"/>
  <c r="BI53" i="5"/>
  <c r="BI52" i="5"/>
  <c r="BI56" i="5"/>
  <c r="BI61" i="5"/>
  <c r="CE51" i="5"/>
  <c r="AA51" i="5" s="1"/>
  <c r="CD51" i="5"/>
  <c r="Z51" i="5" s="1"/>
  <c r="BK51" i="5"/>
  <c r="G51" i="5" s="1"/>
  <c r="CF51" i="5"/>
  <c r="AB51" i="5" s="1"/>
  <c r="BS51" i="5"/>
  <c r="O51" i="5" s="1"/>
  <c r="BZ51" i="5"/>
  <c r="V51" i="5" s="1"/>
  <c r="BM51" i="5"/>
  <c r="I51" i="5" s="1"/>
  <c r="BR51" i="5"/>
  <c r="N51" i="5" s="1"/>
  <c r="CA51" i="5"/>
  <c r="W51" i="5" s="1"/>
  <c r="CB51" i="5"/>
  <c r="X51" i="5" s="1"/>
  <c r="BT51" i="5"/>
  <c r="P51" i="5" s="1"/>
  <c r="BL51" i="5"/>
  <c r="H51" i="5" s="1"/>
  <c r="BJ51" i="5"/>
  <c r="F51" i="5" s="1"/>
  <c r="BU51" i="5"/>
  <c r="Q51" i="5" s="1"/>
  <c r="CC51" i="5"/>
  <c r="Y51" i="5" s="1"/>
  <c r="CE54" i="5"/>
  <c r="AA54" i="5" s="1"/>
  <c r="CF54" i="5"/>
  <c r="AB54" i="5" s="1"/>
  <c r="BM54" i="5"/>
  <c r="I54" i="5" s="1"/>
  <c r="CC54" i="5"/>
  <c r="Y54" i="5" s="1"/>
  <c r="CB54" i="5"/>
  <c r="X54" i="5" s="1"/>
  <c r="BR54" i="5"/>
  <c r="N54" i="5" s="1"/>
  <c r="BJ54" i="5"/>
  <c r="F54" i="5" s="1"/>
  <c r="BU54" i="5"/>
  <c r="Q54" i="5" s="1"/>
  <c r="CA54" i="5"/>
  <c r="W54" i="5" s="1"/>
  <c r="BT54" i="5"/>
  <c r="P54" i="5" s="1"/>
  <c r="BL54" i="5"/>
  <c r="H54" i="5" s="1"/>
  <c r="BK54" i="5"/>
  <c r="G54" i="5" s="1"/>
  <c r="BS54" i="5"/>
  <c r="O54" i="5" s="1"/>
  <c r="BZ54" i="5"/>
  <c r="V54" i="5" s="1"/>
  <c r="CD54" i="5"/>
  <c r="Z54" i="5" s="1"/>
  <c r="CE50" i="5"/>
  <c r="AA50" i="5" s="1"/>
  <c r="BJ50" i="5"/>
  <c r="F50" i="5" s="1"/>
  <c r="BS50" i="5"/>
  <c r="O50" i="5" s="1"/>
  <c r="CA50" i="5"/>
  <c r="W50" i="5" s="1"/>
  <c r="BL50" i="5"/>
  <c r="H50" i="5" s="1"/>
  <c r="BM50" i="5"/>
  <c r="I50" i="5" s="1"/>
  <c r="BK50" i="5"/>
  <c r="G50" i="5" s="1"/>
  <c r="CF50" i="5"/>
  <c r="AB50" i="5" s="1"/>
  <c r="BZ50" i="5"/>
  <c r="V50" i="5" s="1"/>
  <c r="BR50" i="5"/>
  <c r="N50" i="5" s="1"/>
  <c r="BU50" i="5"/>
  <c r="Q50" i="5" s="1"/>
  <c r="CD50" i="5"/>
  <c r="Z50" i="5" s="1"/>
  <c r="CC50" i="5"/>
  <c r="Y50" i="5" s="1"/>
  <c r="CB50" i="5"/>
  <c r="X50" i="5" s="1"/>
  <c r="BT50" i="5"/>
  <c r="P50" i="5" s="1"/>
  <c r="CE64" i="5"/>
  <c r="AA64" i="5" s="1"/>
  <c r="BU64" i="5"/>
  <c r="Q64" i="5" s="1"/>
  <c r="BM64" i="5"/>
  <c r="I64" i="5" s="1"/>
  <c r="CD64" i="5"/>
  <c r="Z64" i="5" s="1"/>
  <c r="CC64" i="5"/>
  <c r="Y64" i="5" s="1"/>
  <c r="BT64" i="5"/>
  <c r="P64" i="5" s="1"/>
  <c r="BR64" i="5"/>
  <c r="N64" i="5" s="1"/>
  <c r="CA64" i="5"/>
  <c r="W64" i="5" s="1"/>
  <c r="BK64" i="5"/>
  <c r="G64" i="5" s="1"/>
  <c r="CF64" i="5"/>
  <c r="AB64" i="5" s="1"/>
  <c r="BJ64" i="5"/>
  <c r="F64" i="5" s="1"/>
  <c r="BZ64" i="5"/>
  <c r="V64" i="5" s="1"/>
  <c r="BL64" i="5"/>
  <c r="H64" i="5" s="1"/>
  <c r="BS64" i="5"/>
  <c r="O64" i="5" s="1"/>
  <c r="CB64" i="5"/>
  <c r="X64" i="5" s="1"/>
  <c r="CE62" i="5"/>
  <c r="AA62" i="5" s="1"/>
  <c r="BL62" i="5"/>
  <c r="H62" i="5" s="1"/>
  <c r="BJ62" i="5"/>
  <c r="F62" i="5" s="1"/>
  <c r="BS62" i="5"/>
  <c r="O62" i="5" s="1"/>
  <c r="BZ62" i="5"/>
  <c r="V62" i="5" s="1"/>
  <c r="CC62" i="5"/>
  <c r="Y62" i="5" s="1"/>
  <c r="CB62" i="5"/>
  <c r="X62" i="5" s="1"/>
  <c r="BK62" i="5"/>
  <c r="G62" i="5" s="1"/>
  <c r="BM62" i="5"/>
  <c r="I62" i="5" s="1"/>
  <c r="CA62" i="5"/>
  <c r="W62" i="5" s="1"/>
  <c r="CF62" i="5"/>
  <c r="AB62" i="5" s="1"/>
  <c r="BR62" i="5"/>
  <c r="N62" i="5" s="1"/>
  <c r="BU62" i="5"/>
  <c r="Q62" i="5" s="1"/>
  <c r="CD62" i="5"/>
  <c r="Z62" i="5" s="1"/>
  <c r="BT62" i="5"/>
  <c r="P62" i="5" s="1"/>
  <c r="BY48" i="5"/>
  <c r="BY59" i="5"/>
  <c r="U59" i="5" s="1"/>
  <c r="BY51" i="5"/>
  <c r="U51" i="5" s="1"/>
  <c r="BY62" i="5"/>
  <c r="U62" i="5" s="1"/>
  <c r="BY64" i="5"/>
  <c r="U64" i="5" s="1"/>
  <c r="BQ58" i="5"/>
  <c r="M58" i="5" s="1"/>
  <c r="BQ62" i="5"/>
  <c r="M62" i="5" s="1"/>
  <c r="BQ55" i="5"/>
  <c r="M55" i="5" s="1"/>
  <c r="BQ65" i="5"/>
  <c r="M65" i="5" s="1"/>
  <c r="BV48" i="5"/>
  <c r="BV61" i="5"/>
  <c r="R61" i="5" s="1"/>
  <c r="BV58" i="5"/>
  <c r="R58" i="5" s="1"/>
  <c r="BV59" i="5"/>
  <c r="R59" i="5" s="1"/>
  <c r="BV65" i="5"/>
  <c r="R65" i="5" s="1"/>
  <c r="BN57" i="5"/>
  <c r="J57" i="5" s="1"/>
  <c r="BN54" i="5"/>
  <c r="J54" i="5" s="1"/>
  <c r="BN52" i="5"/>
  <c r="J52" i="5" s="1"/>
  <c r="BN64" i="5"/>
  <c r="J64" i="5" s="1"/>
  <c r="BI49" i="5"/>
  <c r="BI54" i="5"/>
  <c r="BI55" i="5"/>
  <c r="BI63" i="5"/>
  <c r="BI64" i="5"/>
  <c r="BX66" i="5" l="1"/>
  <c r="T66" i="5" s="1"/>
  <c r="BP66" i="5"/>
  <c r="L66" i="5" s="1"/>
  <c r="BW66" i="5"/>
  <c r="S66" i="5" s="1"/>
  <c r="BO66" i="5"/>
  <c r="K66" i="5" s="1"/>
  <c r="BH53" i="5"/>
  <c r="D53" i="5" s="1"/>
  <c r="E53" i="5"/>
  <c r="CA66" i="5"/>
  <c r="W66" i="5" s="1"/>
  <c r="W48" i="5"/>
  <c r="BT66" i="5"/>
  <c r="P66" i="5" s="1"/>
  <c r="P48" i="5"/>
  <c r="BS66" i="5"/>
  <c r="O66" i="5" s="1"/>
  <c r="O48" i="5"/>
  <c r="CB66" i="5"/>
  <c r="X66" i="5" s="1"/>
  <c r="X48" i="5"/>
  <c r="BH58" i="5"/>
  <c r="D58" i="5" s="1"/>
  <c r="E58" i="5"/>
  <c r="BH50" i="5"/>
  <c r="D50" i="5" s="1"/>
  <c r="BH49" i="5"/>
  <c r="D49" i="5" s="1"/>
  <c r="E49" i="5"/>
  <c r="E61" i="5"/>
  <c r="BH61" i="5"/>
  <c r="D61" i="5" s="1"/>
  <c r="BM66" i="5"/>
  <c r="I66" i="5" s="1"/>
  <c r="I48" i="5"/>
  <c r="BL66" i="5"/>
  <c r="H66" i="5" s="1"/>
  <c r="H48" i="5"/>
  <c r="BJ66" i="5"/>
  <c r="F66" i="5" s="1"/>
  <c r="F48" i="5"/>
  <c r="CD66" i="5"/>
  <c r="Z66" i="5" s="1"/>
  <c r="Z48" i="5"/>
  <c r="BH57" i="5"/>
  <c r="D57" i="5" s="1"/>
  <c r="E57" i="5"/>
  <c r="BH59" i="5"/>
  <c r="D59" i="5" s="1"/>
  <c r="E64" i="5"/>
  <c r="BH64" i="5"/>
  <c r="D64" i="5" s="1"/>
  <c r="BH63" i="5"/>
  <c r="D63" i="5" s="1"/>
  <c r="E63" i="5"/>
  <c r="BV66" i="5"/>
  <c r="R66" i="5" s="1"/>
  <c r="R48" i="5"/>
  <c r="E55" i="5"/>
  <c r="BH55" i="5"/>
  <c r="D55" i="5" s="1"/>
  <c r="BY66" i="5"/>
  <c r="U66" i="5" s="1"/>
  <c r="U48" i="5"/>
  <c r="BH54" i="5"/>
  <c r="D54" i="5" s="1"/>
  <c r="E54" i="5"/>
  <c r="E56" i="5"/>
  <c r="BH56" i="5"/>
  <c r="D56" i="5" s="1"/>
  <c r="BZ66" i="5"/>
  <c r="V66" i="5" s="1"/>
  <c r="V48" i="5"/>
  <c r="CC66" i="5"/>
  <c r="Y66" i="5" s="1"/>
  <c r="Y48" i="5"/>
  <c r="CF66" i="5"/>
  <c r="AB66" i="5" s="1"/>
  <c r="AB48" i="5"/>
  <c r="CE66" i="5"/>
  <c r="AA66" i="5" s="1"/>
  <c r="AA48" i="5"/>
  <c r="E51" i="5"/>
  <c r="BH51" i="5"/>
  <c r="D51" i="5" s="1"/>
  <c r="BH62" i="5"/>
  <c r="D62" i="5" s="1"/>
  <c r="BH65" i="5"/>
  <c r="D65" i="5" s="1"/>
  <c r="BH52" i="5"/>
  <c r="D52" i="5" s="1"/>
  <c r="E52" i="5"/>
  <c r="BN66" i="5"/>
  <c r="J66" i="5" s="1"/>
  <c r="J48" i="5"/>
  <c r="BI66" i="5"/>
  <c r="E66" i="5" s="1"/>
  <c r="BH48" i="5"/>
  <c r="E48" i="5"/>
  <c r="BR66" i="5"/>
  <c r="N66" i="5" s="1"/>
  <c r="N48" i="5"/>
  <c r="BU66" i="5"/>
  <c r="Q66" i="5" s="1"/>
  <c r="Q48" i="5"/>
  <c r="BK66" i="5"/>
  <c r="G66" i="5" s="1"/>
  <c r="G48" i="5"/>
  <c r="E60" i="5"/>
  <c r="BH60" i="5"/>
  <c r="D60" i="5" s="1"/>
  <c r="BQ66" i="5"/>
  <c r="M66" i="5" s="1"/>
  <c r="BH66" i="5" l="1"/>
  <c r="D66" i="5" s="1"/>
  <c r="D48" i="5"/>
</calcChain>
</file>

<file path=xl/sharedStrings.xml><?xml version="1.0" encoding="utf-8"?>
<sst xmlns="http://schemas.openxmlformats.org/spreadsheetml/2006/main" count="1159" uniqueCount="121">
  <si>
    <t>Lp.</t>
  </si>
  <si>
    <t>Kierunek</t>
  </si>
  <si>
    <t>Nr kwestionariusza</t>
  </si>
  <si>
    <t>Nr przystanku</t>
  </si>
  <si>
    <t>ID obserwatora</t>
  </si>
  <si>
    <t>Numer punktu pomiarowego</t>
  </si>
  <si>
    <t>Nazwa przystanku początkowego</t>
  </si>
  <si>
    <t>Liczba pasażerów w pojeździe pomiędzy przystankami</t>
  </si>
  <si>
    <t>Przewoźnik</t>
  </si>
  <si>
    <r>
      <t xml:space="preserve">Data wypełnienia kwestionariusza 
</t>
    </r>
    <r>
      <rPr>
        <b/>
        <sz val="11"/>
        <color theme="1"/>
        <rFont val="Calibri"/>
        <family val="2"/>
        <charset val="238"/>
        <scheme val="minor"/>
      </rPr>
      <t>[RRRR-MM-DD]</t>
    </r>
  </si>
  <si>
    <t>KD</t>
  </si>
  <si>
    <t>PR</t>
  </si>
  <si>
    <t>Szklarska Poręba Górna</t>
  </si>
  <si>
    <t>Poznań Główny</t>
  </si>
  <si>
    <t>Kłodzko Główne</t>
  </si>
  <si>
    <t>Oleśnica</t>
  </si>
  <si>
    <t>Kluczbork</t>
  </si>
  <si>
    <t>Lubliniec</t>
  </si>
  <si>
    <t>Namysłów</t>
  </si>
  <si>
    <t>Opole Główne</t>
  </si>
  <si>
    <t>Racibórz</t>
  </si>
  <si>
    <t>Międzylesie</t>
  </si>
  <si>
    <t>Lichkov</t>
  </si>
  <si>
    <t>Wołów</t>
  </si>
  <si>
    <t>Zielona Góra</t>
  </si>
  <si>
    <t>Głogów</t>
  </si>
  <si>
    <t>Ścinawa</t>
  </si>
  <si>
    <t>Jelcz Laskowice</t>
  </si>
  <si>
    <t>Kierunek                              do / z Wrocławia</t>
  </si>
  <si>
    <t>z Wrocławia</t>
  </si>
  <si>
    <t>do Wrocławia</t>
  </si>
  <si>
    <t>Świdnica Miasto</t>
  </si>
  <si>
    <t>Wrocław Główny</t>
  </si>
  <si>
    <t>Jelenia Góra</t>
  </si>
  <si>
    <t>Legnica</t>
  </si>
  <si>
    <t>Lubań Śląski</t>
  </si>
  <si>
    <t>Węgliniec</t>
  </si>
  <si>
    <r>
      <t xml:space="preserve">Godzina odjazdu z przystanku
</t>
    </r>
    <r>
      <rPr>
        <b/>
        <sz val="11"/>
        <color theme="1"/>
        <rFont val="Calibri"/>
        <family val="2"/>
        <charset val="238"/>
        <scheme val="minor"/>
      </rPr>
      <t>[GG:MM]</t>
    </r>
  </si>
  <si>
    <t>Żmigród</t>
  </si>
  <si>
    <t>Łódź Kaliska</t>
  </si>
  <si>
    <t>Kędzierzyn-Koźle</t>
  </si>
  <si>
    <t>Dzierżoniów Śląski</t>
  </si>
  <si>
    <t>Jaworzyna Śląska</t>
  </si>
  <si>
    <t>Godzina pomocnicza - interwał 15 minutowy</t>
  </si>
  <si>
    <t>Godzina pomocnicza - interwał godzinowy</t>
  </si>
  <si>
    <t>RAZEM</t>
  </si>
  <si>
    <t>1. Liczba pasażerów w pociągach w poszczególnych godzinach pomiarowych w podziale na kierunek oraz punkt pomiarowy</t>
  </si>
  <si>
    <t>2. Liczba pasażerów w pociągach w poszczególnych kwadransach pomiarowych w podziale na kierunek oraz punkt pomiarowy</t>
  </si>
  <si>
    <t>2. Liczba pasażerów w pociągach w poszczególnych godzinach i kwadransach pomiarowych w podziale na rodzaj przewoźnika</t>
  </si>
  <si>
    <t>WYKONANIE KOMPLEKSOWYCH BADAŃ RUCHU</t>
  </si>
  <si>
    <t>WE WROCŁAWIU I OTOCZENIU - KBR 2018</t>
  </si>
  <si>
    <t>RAPORT Z REALIZACJI ETAPU V</t>
  </si>
  <si>
    <t>Przedstawienie wyników pomiarów liczby pasażerów</t>
  </si>
  <si>
    <t>w pojazdach komunikacji zbiorowej</t>
  </si>
  <si>
    <t>.</t>
  </si>
  <si>
    <t>Wrocław, 2018 r</t>
  </si>
  <si>
    <t>KORDON OBSZARU BADANIA - KOLEJ</t>
  </si>
  <si>
    <r>
      <t xml:space="preserve">ID odcinka
</t>
    </r>
    <r>
      <rPr>
        <sz val="8"/>
        <color theme="1"/>
        <rFont val="Verdana"/>
        <family val="2"/>
        <charset val="238"/>
      </rPr>
      <t>(wg Modelu Ruchu dla Wrocławia)</t>
    </r>
  </si>
  <si>
    <r>
      <t xml:space="preserve">ID węzła początkowego
</t>
    </r>
    <r>
      <rPr>
        <sz val="8"/>
        <color theme="1"/>
        <rFont val="Verdana"/>
        <family val="2"/>
        <charset val="238"/>
      </rPr>
      <t>(wg Modelu Ruchu dla Wrocławia)</t>
    </r>
  </si>
  <si>
    <r>
      <t xml:space="preserve">ID węzła końcowego
</t>
    </r>
    <r>
      <rPr>
        <sz val="8"/>
        <color theme="1"/>
        <rFont val="Verdana"/>
        <family val="2"/>
        <charset val="238"/>
      </rPr>
      <t>(wg Modelu Ruchu dla Wrocławia)</t>
    </r>
  </si>
  <si>
    <t>K1</t>
  </si>
  <si>
    <t>Szewce</t>
  </si>
  <si>
    <t>Wrocław Świniary</t>
  </si>
  <si>
    <t>K2</t>
  </si>
  <si>
    <t>Wrocław Pawłowice</t>
  </si>
  <si>
    <t>Trzebnica</t>
  </si>
  <si>
    <t>Ramiszów</t>
  </si>
  <si>
    <t>K3</t>
  </si>
  <si>
    <t>Długołęka</t>
  </si>
  <si>
    <t>Wrocław Psie Pole</t>
  </si>
  <si>
    <t>K4</t>
  </si>
  <si>
    <t>Siechnice</t>
  </si>
  <si>
    <t>Wrocław Wojnów</t>
  </si>
  <si>
    <t>Wrocław Brochów</t>
  </si>
  <si>
    <t>K5</t>
  </si>
  <si>
    <t>Święta Katarzyna</t>
  </si>
  <si>
    <t>Brzeg</t>
  </si>
  <si>
    <t>K6</t>
  </si>
  <si>
    <t xml:space="preserve">Wrocław Główny </t>
  </si>
  <si>
    <t>Smardzów Wrocławski</t>
  </si>
  <si>
    <t xml:space="preserve">Międzylesie </t>
  </si>
  <si>
    <t>Strzelin</t>
  </si>
  <si>
    <t xml:space="preserve">Ziębice </t>
  </si>
  <si>
    <t>K7</t>
  </si>
  <si>
    <t>Smolec</t>
  </si>
  <si>
    <t>Wrocław Grabiszyn</t>
  </si>
  <si>
    <t>K8</t>
  </si>
  <si>
    <t>Mrozów</t>
  </si>
  <si>
    <t>Wrocław Leśnica</t>
  </si>
  <si>
    <t>K9</t>
  </si>
  <si>
    <t>Wrocław Pracze</t>
  </si>
  <si>
    <t>Brzezinka Średzka</t>
  </si>
  <si>
    <t>RAZEM K1</t>
  </si>
  <si>
    <t>RAZEM K2</t>
  </si>
  <si>
    <t>RAZEM K3</t>
  </si>
  <si>
    <t>RAZEM K4</t>
  </si>
  <si>
    <t>RAZEM K5</t>
  </si>
  <si>
    <t>RAZEM K6</t>
  </si>
  <si>
    <t>RAZEM K7</t>
  </si>
  <si>
    <t>RAZEM K8</t>
  </si>
  <si>
    <t>RAZEM K9</t>
  </si>
  <si>
    <t>* kolorem czerwonym zaznaczono godziny szczytu porannego i popołudniowego</t>
  </si>
  <si>
    <r>
      <t>RAZEM</t>
    </r>
    <r>
      <rPr>
        <sz val="10"/>
        <color theme="1"/>
        <rFont val="Verdana"/>
        <family val="2"/>
        <charset val="238"/>
      </rPr>
      <t xml:space="preserve"> </t>
    </r>
  </si>
  <si>
    <t>4. Stopień wykorzystania miejsc</t>
  </si>
  <si>
    <t>Liczba miejsc</t>
  </si>
  <si>
    <t>Stopień wykorzystania</t>
  </si>
  <si>
    <t>Koleje Dolnośląskie</t>
  </si>
  <si>
    <t>Przewozy Regionalne</t>
  </si>
  <si>
    <t>SZACOWANIE LICZBY PASAŻERÓW W DOBIE - W GODZINACH POMIAROWYCH</t>
  </si>
  <si>
    <t>SZACOWANIE ZAPEŁNIENIA POJAZDÓW W DOBIE - W GODZINACH POMIAROWYCH</t>
  </si>
  <si>
    <t>Punkt pomiarowy</t>
  </si>
  <si>
    <r>
      <t>RAZEM</t>
    </r>
    <r>
      <rPr>
        <i/>
        <sz val="10"/>
        <color theme="1"/>
        <rFont val="Verdana"/>
        <family val="2"/>
        <charset val="238"/>
      </rPr>
      <t xml:space="preserve"> (doba)</t>
    </r>
  </si>
  <si>
    <t>Łączna</t>
  </si>
  <si>
    <t>W dni robocze</t>
  </si>
  <si>
    <t>ile kursów w godzinie</t>
  </si>
  <si>
    <t>P</t>
  </si>
  <si>
    <t>Wrocław główny</t>
  </si>
  <si>
    <t>Godzina</t>
  </si>
  <si>
    <t>liczba kursów</t>
  </si>
  <si>
    <t>udział %</t>
  </si>
  <si>
    <t>szacowana liczba pajazdów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</si>
</sst>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\-mm\-dd;@"/>
    <numFmt numFmtId="165" formatCode="[$-F400]h:mm:ss\ AM/PM"/>
    <numFmt numFmtId="166" formatCode="h:mm:ss;@"/>
    <numFmt numFmtId="167" formatCode="0.0%"/>
    <numFmt numFmtId="168" formatCode="#,##0_ ;[Red]\-#,##0\ 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11"/>
      <color rgb="FF5A5A5A"/>
      <name val="Calibri"/>
      <family val="2"/>
      <charset val="238"/>
      <scheme val="minor"/>
    </font>
    <font>
      <sz val="16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0"/>
      <color theme="4"/>
      <name val="Verdana"/>
      <family val="2"/>
      <charset val="238"/>
    </font>
    <font>
      <sz val="10"/>
      <color rgb="FF00B050"/>
      <name val="Verdana"/>
      <family val="2"/>
      <charset val="238"/>
    </font>
    <font>
      <i/>
      <sz val="10"/>
      <color rgb="FF00B05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i/>
      <sz val="10"/>
      <color rgb="FF00B05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20" fontId="0" fillId="0" borderId="6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3" fontId="6" fillId="0" borderId="3" xfId="0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Alignment="1">
      <alignment horizontal="center"/>
    </xf>
    <xf numFmtId="0" fontId="8" fillId="4" borderId="8" xfId="0" applyFont="1" applyFill="1" applyBorder="1" applyAlignment="1">
      <alignment horizontal="left"/>
    </xf>
    <xf numFmtId="165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/>
    <xf numFmtId="0" fontId="11" fillId="5" borderId="0" xfId="3" applyFont="1" applyFill="1" applyBorder="1" applyAlignment="1">
      <alignment horizontal="justify" vertical="center"/>
    </xf>
    <xf numFmtId="0" fontId="4" fillId="5" borderId="0" xfId="3" applyFill="1" applyBorder="1"/>
    <xf numFmtId="0" fontId="4" fillId="0" borderId="0" xfId="3"/>
    <xf numFmtId="0" fontId="5" fillId="5" borderId="0" xfId="3" applyFont="1" applyFill="1" applyBorder="1" applyAlignment="1">
      <alignment horizontal="center" vertical="center"/>
    </xf>
    <xf numFmtId="0" fontId="6" fillId="5" borderId="0" xfId="3" applyFont="1" applyFill="1" applyBorder="1" applyAlignment="1">
      <alignment horizontal="center" vertical="center"/>
    </xf>
    <xf numFmtId="0" fontId="4" fillId="5" borderId="0" xfId="3" applyFill="1"/>
    <xf numFmtId="0" fontId="9" fillId="5" borderId="0" xfId="3" applyFont="1" applyFill="1" applyBorder="1" applyAlignment="1">
      <alignment horizontal="center" vertical="center"/>
    </xf>
    <xf numFmtId="0" fontId="12" fillId="5" borderId="0" xfId="3" applyFont="1" applyFill="1" applyBorder="1" applyAlignment="1">
      <alignment horizontal="center" vertical="center"/>
    </xf>
    <xf numFmtId="0" fontId="0" fillId="5" borderId="0" xfId="3" applyFont="1" applyFill="1" applyBorder="1" applyAlignment="1">
      <alignment horizontal="center"/>
    </xf>
    <xf numFmtId="0" fontId="0" fillId="5" borderId="0" xfId="3" applyFont="1" applyFill="1" applyAlignment="1">
      <alignment horizontal="center"/>
    </xf>
    <xf numFmtId="0" fontId="14" fillId="2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0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6" fillId="0" borderId="0" xfId="0" applyFont="1" applyBorder="1"/>
    <xf numFmtId="0" fontId="1" fillId="5" borderId="0" xfId="3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3" fontId="6" fillId="0" borderId="1" xfId="0" applyNumberFormat="1" applyFont="1" applyBorder="1"/>
    <xf numFmtId="0" fontId="6" fillId="0" borderId="0" xfId="0" applyFont="1" applyFill="1" applyBorder="1" applyAlignment="1"/>
    <xf numFmtId="0" fontId="6" fillId="0" borderId="0" xfId="0" applyFont="1" applyFill="1" applyBorder="1"/>
    <xf numFmtId="165" fontId="6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/>
    <xf numFmtId="0" fontId="10" fillId="0" borderId="1" xfId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3" fontId="5" fillId="0" borderId="1" xfId="0" applyNumberFormat="1" applyFont="1" applyFill="1" applyBorder="1"/>
    <xf numFmtId="0" fontId="6" fillId="0" borderId="0" xfId="0" applyFont="1" applyAlignment="1">
      <alignment vertical="center"/>
    </xf>
    <xf numFmtId="0" fontId="6" fillId="0" borderId="1" xfId="0" applyFont="1" applyBorder="1"/>
    <xf numFmtId="0" fontId="5" fillId="0" borderId="1" xfId="0" applyFont="1" applyFill="1" applyBorder="1"/>
    <xf numFmtId="165" fontId="6" fillId="2" borderId="1" xfId="0" applyNumberFormat="1" applyFont="1" applyFill="1" applyBorder="1"/>
    <xf numFmtId="167" fontId="5" fillId="0" borderId="1" xfId="4" applyNumberFormat="1" applyFont="1" applyBorder="1" applyAlignment="1">
      <alignment horizontal="right"/>
    </xf>
    <xf numFmtId="0" fontId="0" fillId="0" borderId="4" xfId="0" applyNumberForma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67" fontId="0" fillId="0" borderId="1" xfId="4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6" fillId="6" borderId="0" xfId="0" applyFont="1" applyFill="1"/>
    <xf numFmtId="0" fontId="0" fillId="6" borderId="0" xfId="0" applyFill="1"/>
    <xf numFmtId="10" fontId="17" fillId="0" borderId="0" xfId="4" applyNumberFormat="1" applyFont="1"/>
    <xf numFmtId="165" fontId="6" fillId="0" borderId="0" xfId="0" applyNumberFormat="1" applyFont="1"/>
    <xf numFmtId="0" fontId="6" fillId="0" borderId="1" xfId="0" applyFont="1" applyFill="1" applyBorder="1" applyAlignment="1">
      <alignment vertical="center"/>
    </xf>
    <xf numFmtId="3" fontId="18" fillId="3" borderId="1" xfId="0" applyNumberFormat="1" applyFont="1" applyFill="1" applyBorder="1" applyAlignment="1">
      <alignment vertical="center"/>
    </xf>
    <xf numFmtId="3" fontId="18" fillId="3" borderId="1" xfId="0" applyNumberFormat="1" applyFont="1" applyFill="1" applyBorder="1"/>
    <xf numFmtId="1" fontId="6" fillId="0" borderId="0" xfId="0" applyNumberFormat="1" applyFont="1"/>
    <xf numFmtId="3" fontId="19" fillId="3" borderId="1" xfId="0" applyNumberFormat="1" applyFont="1" applyFill="1" applyBorder="1" applyAlignment="1">
      <alignment vertical="center"/>
    </xf>
    <xf numFmtId="3" fontId="19" fillId="3" borderId="1" xfId="0" applyNumberFormat="1" applyFont="1" applyFill="1" applyBorder="1"/>
    <xf numFmtId="0" fontId="5" fillId="0" borderId="0" xfId="0" applyFont="1"/>
    <xf numFmtId="168" fontId="5" fillId="0" borderId="0" xfId="0" applyNumberFormat="1" applyFont="1"/>
    <xf numFmtId="165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3" fontId="19" fillId="3" borderId="1" xfId="0" applyNumberFormat="1" applyFont="1" applyFill="1" applyBorder="1" applyAlignment="1">
      <alignment vertical="center" wrapText="1"/>
    </xf>
    <xf numFmtId="0" fontId="16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6" fillId="6" borderId="0" xfId="0" applyFont="1" applyFill="1" applyAlignment="1">
      <alignment horizontal="left"/>
    </xf>
    <xf numFmtId="10" fontId="6" fillId="0" borderId="0" xfId="0" applyNumberFormat="1" applyFont="1"/>
    <xf numFmtId="10" fontId="20" fillId="0" borderId="0" xfId="0" applyNumberFormat="1" applyFont="1"/>
    <xf numFmtId="0" fontId="0" fillId="0" borderId="0" xfId="0" applyAlignment="1">
      <alignment vertical="center"/>
    </xf>
    <xf numFmtId="2" fontId="19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167" fontId="6" fillId="0" borderId="1" xfId="4" applyNumberFormat="1" applyFont="1" applyBorder="1" applyAlignment="1">
      <alignment horizontal="right"/>
    </xf>
    <xf numFmtId="168" fontId="5" fillId="0" borderId="1" xfId="4" applyNumberFormat="1" applyFont="1" applyBorder="1" applyAlignment="1">
      <alignment horizontal="right"/>
    </xf>
    <xf numFmtId="168" fontId="6" fillId="0" borderId="1" xfId="4" applyNumberFormat="1" applyFont="1" applyBorder="1" applyAlignment="1">
      <alignment horizontal="right"/>
    </xf>
    <xf numFmtId="168" fontId="21" fillId="0" borderId="1" xfId="0" applyNumberFormat="1" applyFont="1" applyBorder="1" applyAlignment="1">
      <alignment wrapText="1"/>
    </xf>
    <xf numFmtId="3" fontId="22" fillId="3" borderId="1" xfId="0" applyNumberFormat="1" applyFont="1" applyFill="1" applyBorder="1"/>
    <xf numFmtId="0" fontId="5" fillId="0" borderId="0" xfId="0" applyFont="1" applyFill="1" applyBorder="1" applyAlignment="1">
      <alignment horizontal="center"/>
    </xf>
    <xf numFmtId="168" fontId="5" fillId="0" borderId="0" xfId="4" applyNumberFormat="1" applyFont="1" applyBorder="1" applyAlignment="1">
      <alignment horizontal="right"/>
    </xf>
    <xf numFmtId="168" fontId="23" fillId="0" borderId="0" xfId="0" applyNumberFormat="1" applyFont="1" applyBorder="1" applyAlignment="1">
      <alignment wrapText="1"/>
    </xf>
    <xf numFmtId="3" fontId="24" fillId="3" borderId="1" xfId="0" applyNumberFormat="1" applyFont="1" applyFill="1" applyBorder="1"/>
    <xf numFmtId="3" fontId="19" fillId="0" borderId="0" xfId="0" applyNumberFormat="1" applyFont="1" applyFill="1" applyBorder="1"/>
    <xf numFmtId="0" fontId="1" fillId="0" borderId="0" xfId="0" applyFont="1" applyAlignment="1">
      <alignment vertical="center" wrapText="1"/>
    </xf>
    <xf numFmtId="168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68" fontId="0" fillId="0" borderId="0" xfId="0" applyNumberFormat="1"/>
    <xf numFmtId="168" fontId="0" fillId="0" borderId="1" xfId="0" applyNumberFormat="1" applyBorder="1"/>
    <xf numFmtId="10" fontId="0" fillId="0" borderId="1" xfId="4" applyNumberFormat="1" applyFont="1" applyBorder="1"/>
    <xf numFmtId="168" fontId="1" fillId="0" borderId="1" xfId="0" applyNumberFormat="1" applyFont="1" applyBorder="1"/>
    <xf numFmtId="10" fontId="1" fillId="0" borderId="1" xfId="0" applyNumberFormat="1" applyFont="1" applyBorder="1"/>
    <xf numFmtId="0" fontId="6" fillId="0" borderId="0" xfId="0" applyFont="1" applyBorder="1" applyAlignment="1">
      <alignment horizontal="center"/>
    </xf>
    <xf numFmtId="10" fontId="21" fillId="0" borderId="0" xfId="4" applyNumberFormat="1" applyFont="1" applyBorder="1"/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2" fontId="5" fillId="2" borderId="9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5">
    <cellStyle name="Excel Built-in Normal" xfId="1"/>
    <cellStyle name="Normalny" xfId="0" builtinId="0"/>
    <cellStyle name="Normalny 2" xfId="2"/>
    <cellStyle name="Normalny 4" xfId="3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1958538649016"/>
          <c:y val="8.3511568225935542E-2"/>
          <c:w val="0.81334472040224159"/>
          <c:h val="0.685599603016196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[1]STATYSTYKI!$B$72</c:f>
              <c:strCache>
                <c:ptCount val="1"/>
                <c:pt idx="0">
                  <c:v>Koleje Dolnośląskie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[1]STATYSTYKI!$D$70:$D$71</c:f>
              <c:strCache>
                <c:ptCount val="2"/>
                <c:pt idx="0">
                  <c:v>RAZEM</c:v>
                </c:pt>
                <c:pt idx="1">
                  <c:v>RAZEM</c:v>
                </c:pt>
              </c:strCache>
            </c:strRef>
          </c:cat>
          <c:val>
            <c:numRef>
              <c:f>[1]STATYSTYKI!$D$72</c:f>
              <c:numCache>
                <c:formatCode>General</c:formatCode>
                <c:ptCount val="1"/>
                <c:pt idx="0">
                  <c:v>6879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65-4E93-B4CD-407AB83C3538}"/>
            </c:ext>
          </c:extLst>
        </c:ser>
        <c:ser>
          <c:idx val="1"/>
          <c:order val="1"/>
          <c:tx>
            <c:strRef>
              <c:f>[1]STATYSTYKI!$B$73</c:f>
              <c:strCache>
                <c:ptCount val="1"/>
                <c:pt idx="0">
                  <c:v>Przewozy Regionalne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 w="12700" cap="flat" cmpd="sng" algn="ctr">
                <a:solidFill>
                  <a:schemeClr val="accent2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[1]STATYSTYKI!$D$70:$D$71</c:f>
              <c:strCache>
                <c:ptCount val="2"/>
                <c:pt idx="0">
                  <c:v>RAZEM</c:v>
                </c:pt>
                <c:pt idx="1">
                  <c:v>RAZEM</c:v>
                </c:pt>
              </c:strCache>
            </c:strRef>
          </c:cat>
          <c:val>
            <c:numRef>
              <c:f>[1]STATYSTYKI!$D$73</c:f>
              <c:numCache>
                <c:formatCode>General</c:formatCode>
                <c:ptCount val="1"/>
                <c:pt idx="0">
                  <c:v>5498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65-4E93-B4CD-407AB83C3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09952"/>
        <c:axId val="43711488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[1]STATYSTYKI!$C$74</c15:sqref>
                        </c15:formulaRef>
                      </c:ext>
                    </c:extLst>
                    <c:strCache>
                      <c:ptCount val="1"/>
                      <c:pt idx="0">
                        <c:v>RAZEM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[1]STATYSTYKI!$D$70:$D$71</c15:sqref>
                        </c15:formulaRef>
                      </c:ext>
                    </c:extLst>
                    <c:strCache>
                      <c:ptCount val="2"/>
                      <c:pt idx="0">
                        <c:v>RAZEM</c:v>
                      </c:pt>
                      <c:pt idx="1">
                        <c:v>RAZEM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[1]STATYSTYKI!$D$74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12377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765-4E93-B4CD-407AB83C3538}"/>
                  </c:ext>
                </c:extLst>
              </c15:ser>
            </c15:filteredBarSeries>
          </c:ext>
        </c:extLst>
      </c:barChart>
      <c:catAx>
        <c:axId val="437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711488"/>
        <c:crosses val="autoZero"/>
        <c:auto val="1"/>
        <c:lblAlgn val="ctr"/>
        <c:lblOffset val="100"/>
        <c:noMultiLvlLbl val="0"/>
      </c:catAx>
      <c:valAx>
        <c:axId val="4371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43709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76064189413989"/>
          <c:y val="0.89023856238042653"/>
          <c:w val="0.73935391492706448"/>
          <c:h val="7.8212055840727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44731513063903E-2"/>
          <c:y val="5.2788214751164422E-2"/>
          <c:w val="0.93025226052669052"/>
          <c:h val="0.82734523329812093"/>
        </c:manualLayout>
      </c:layout>
      <c:lineChart>
        <c:grouping val="standard"/>
        <c:varyColors val="0"/>
        <c:ser>
          <c:idx val="0"/>
          <c:order val="0"/>
          <c:tx>
            <c:strRef>
              <c:f>SZACOWANIE!$B$33</c:f>
              <c:strCache>
                <c:ptCount val="1"/>
                <c:pt idx="0">
                  <c:v>RAZEM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SZACOWANIE!$E$4:$AB$5</c:f>
              <c:multiLvlStrCache>
                <c:ptCount val="24"/>
                <c:lvl>
                  <c:pt idx="0">
                    <c:v>01:00:00</c:v>
                  </c:pt>
                  <c:pt idx="1">
                    <c:v>02:00:00</c:v>
                  </c:pt>
                  <c:pt idx="2">
                    <c:v>03:00:00</c:v>
                  </c:pt>
                  <c:pt idx="3">
                    <c:v>04:00:00</c:v>
                  </c:pt>
                  <c:pt idx="4">
                    <c:v>05:00:00</c:v>
                  </c:pt>
                  <c:pt idx="5">
                    <c:v>06:00:00</c:v>
                  </c:pt>
                  <c:pt idx="6">
                    <c:v>07:00:00</c:v>
                  </c:pt>
                  <c:pt idx="7">
                    <c:v>08:00:00</c:v>
                  </c:pt>
                  <c:pt idx="8">
                    <c:v>09:00:00</c:v>
                  </c:pt>
                  <c:pt idx="9">
                    <c:v>10:00:00</c:v>
                  </c:pt>
                  <c:pt idx="10">
                    <c:v>11:00:00</c:v>
                  </c:pt>
                  <c:pt idx="11">
                    <c:v>12:00:00</c:v>
                  </c:pt>
                  <c:pt idx="12">
                    <c:v>13:00:00</c:v>
                  </c:pt>
                  <c:pt idx="13">
                    <c:v>14:00:00</c:v>
                  </c:pt>
                  <c:pt idx="14">
                    <c:v>15:00:00</c:v>
                  </c:pt>
                  <c:pt idx="15">
                    <c:v>16:00:00</c:v>
                  </c:pt>
                  <c:pt idx="16">
                    <c:v>17:00:00</c:v>
                  </c:pt>
                  <c:pt idx="17">
                    <c:v>18:00:00</c:v>
                  </c:pt>
                  <c:pt idx="18">
                    <c:v>19:00:00</c:v>
                  </c:pt>
                  <c:pt idx="19">
                    <c:v>20:00:00</c:v>
                  </c:pt>
                  <c:pt idx="20">
                    <c:v>21:00:00</c:v>
                  </c:pt>
                  <c:pt idx="21">
                    <c:v>22:00:00</c:v>
                  </c:pt>
                  <c:pt idx="22">
                    <c:v>23:00:00</c:v>
                  </c:pt>
                  <c:pt idx="23">
                    <c:v>00:00:00</c:v>
                  </c:pt>
                </c:lvl>
                <c:lvl>
                  <c:pt idx="0">
                    <c:v>00:00:00</c:v>
                  </c:pt>
                  <c:pt idx="1">
                    <c:v>01:00:00</c:v>
                  </c:pt>
                  <c:pt idx="2">
                    <c:v>02:00:00</c:v>
                  </c:pt>
                  <c:pt idx="3">
                    <c:v>03:00:00</c:v>
                  </c:pt>
                  <c:pt idx="4">
                    <c:v>04:00:00</c:v>
                  </c:pt>
                  <c:pt idx="5">
                    <c:v>05:00:00</c:v>
                  </c:pt>
                  <c:pt idx="6">
                    <c:v>06:00:00</c:v>
                  </c:pt>
                  <c:pt idx="7">
                    <c:v>07:00:00</c:v>
                  </c:pt>
                  <c:pt idx="8">
                    <c:v>08:00:00</c:v>
                  </c:pt>
                  <c:pt idx="9">
                    <c:v>09:00:00</c:v>
                  </c:pt>
                  <c:pt idx="10">
                    <c:v>10:00:00</c:v>
                  </c:pt>
                  <c:pt idx="11">
                    <c:v>11:00:00</c:v>
                  </c:pt>
                  <c:pt idx="12">
                    <c:v>12:00:00</c:v>
                  </c:pt>
                  <c:pt idx="13">
                    <c:v>13:00:00</c:v>
                  </c:pt>
                  <c:pt idx="14">
                    <c:v>14:00:00</c:v>
                  </c:pt>
                  <c:pt idx="15">
                    <c:v>15:00:00</c:v>
                  </c:pt>
                  <c:pt idx="16">
                    <c:v>16:00:00</c:v>
                  </c:pt>
                  <c:pt idx="17">
                    <c:v>17:00:00</c:v>
                  </c:pt>
                  <c:pt idx="18">
                    <c:v>18:00:00</c:v>
                  </c:pt>
                  <c:pt idx="19">
                    <c:v>19:00:00</c:v>
                  </c:pt>
                  <c:pt idx="20">
                    <c:v>20:00:00</c:v>
                  </c:pt>
                  <c:pt idx="21">
                    <c:v>21:00:00</c:v>
                  </c:pt>
                  <c:pt idx="22">
                    <c:v>22:00:00</c:v>
                  </c:pt>
                  <c:pt idx="23">
                    <c:v>23:00:00</c:v>
                  </c:pt>
                </c:lvl>
              </c:multiLvl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SZACOWANIE!$C$4:$AB$5</c15:sqref>
                  </c15:fullRef>
                </c:ext>
              </c:extLst>
            </c:multiLvlStrRef>
          </c:cat>
          <c:val>
            <c:numRef>
              <c:f>SZACOWANIE!$E$33:$AB$33</c:f>
              <c:numCache>
                <c:formatCode>#,##0</c:formatCode>
                <c:ptCount val="24"/>
                <c:pt idx="0">
                  <c:v>10</c:v>
                </c:pt>
                <c:pt idx="1">
                  <c:v>3</c:v>
                </c:pt>
                <c:pt idx="2">
                  <c:v>0</c:v>
                </c:pt>
                <c:pt idx="3">
                  <c:v>8</c:v>
                </c:pt>
                <c:pt idx="4">
                  <c:v>72</c:v>
                </c:pt>
                <c:pt idx="5">
                  <c:v>519</c:v>
                </c:pt>
                <c:pt idx="6">
                  <c:v>1661</c:v>
                </c:pt>
                <c:pt idx="7">
                  <c:v>4506</c:v>
                </c:pt>
                <c:pt idx="8">
                  <c:v>2331</c:v>
                </c:pt>
                <c:pt idx="9">
                  <c:v>1855</c:v>
                </c:pt>
                <c:pt idx="10">
                  <c:v>1779</c:v>
                </c:pt>
                <c:pt idx="11">
                  <c:v>1643</c:v>
                </c:pt>
                <c:pt idx="12">
                  <c:v>1602</c:v>
                </c:pt>
                <c:pt idx="13">
                  <c:v>1751</c:v>
                </c:pt>
                <c:pt idx="14">
                  <c:v>2272</c:v>
                </c:pt>
                <c:pt idx="15">
                  <c:v>2722</c:v>
                </c:pt>
                <c:pt idx="16">
                  <c:v>3069</c:v>
                </c:pt>
                <c:pt idx="17">
                  <c:v>2405</c:v>
                </c:pt>
                <c:pt idx="18">
                  <c:v>1766</c:v>
                </c:pt>
                <c:pt idx="19">
                  <c:v>1117</c:v>
                </c:pt>
                <c:pt idx="20">
                  <c:v>537</c:v>
                </c:pt>
                <c:pt idx="21">
                  <c:v>314</c:v>
                </c:pt>
                <c:pt idx="22">
                  <c:v>207</c:v>
                </c:pt>
                <c:pt idx="23">
                  <c:v>54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SZACOWANIE!$C$33:$AB$33</c15:sqref>
                  </c15:fullRef>
                </c:ext>
              </c:extLst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F0-440F-A735-0DB6BC5D6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94304"/>
        <c:axId val="50195840"/>
      </c:lineChart>
      <c:catAx>
        <c:axId val="5019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50195840"/>
        <c:crosses val="autoZero"/>
        <c:auto val="1"/>
        <c:lblAlgn val="ctr"/>
        <c:lblOffset val="100"/>
        <c:noMultiLvlLbl val="0"/>
      </c:catAx>
      <c:valAx>
        <c:axId val="50195840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501943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:a16="http://schemas.microsoft.com/office/drawing/2014/main" xmlns="" id="{168626B7-BA7D-4FED-B048-A31372CFB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:a16="http://schemas.microsoft.com/office/drawing/2014/main" xmlns="" id="{84853D5D-D87C-433E-8A44-D9C8474E1CE8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:a16="http://schemas.microsoft.com/office/drawing/2014/main" xmlns="" id="{4655DEDA-5EA5-4F80-9856-9608BC6DEA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807234"/>
          <a:ext cx="5466534" cy="858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84</xdr:row>
      <xdr:rowOff>1</xdr:rowOff>
    </xdr:from>
    <xdr:to>
      <xdr:col>6</xdr:col>
      <xdr:colOff>1815</xdr:colOff>
      <xdr:row>100</xdr:row>
      <xdr:rowOff>127001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E5F3E3C9-10DD-4943-A934-AD4ADAE36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15239</xdr:colOff>
      <xdr:row>3</xdr:row>
      <xdr:rowOff>15240</xdr:rowOff>
    </xdr:from>
    <xdr:to>
      <xdr:col>52</xdr:col>
      <xdr:colOff>728868</xdr:colOff>
      <xdr:row>32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D3B9932D-8E71-4B07-86B9-F168118418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PW/Wroc&#322;aw/Etap%205/2018-11-29/8_3/8_3_KORDON_OBSZARU_KOLEJ_BZM+SZACOWAN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PW/Wroc&#322;aw/Etap%205/2018-11-29/8_3/szacowanie/8_3_RING_2_BZM_LJ_m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BAZA DANYCH"/>
      <sheetName val="STATYSTYKI"/>
      <sheetName val="SZACOWANIE"/>
      <sheetName val="KURSY"/>
    </sheetNames>
    <sheetDataSet>
      <sheetData sheetId="0"/>
      <sheetData sheetId="1"/>
      <sheetData sheetId="2">
        <row r="3">
          <cell r="B3" t="str">
            <v>Numer punktu pomiarowego</v>
          </cell>
          <cell r="C3" t="str">
            <v>Kierunek                              do / z Wrocławia</v>
          </cell>
          <cell r="D3" t="str">
            <v xml:space="preserve">RAZEM </v>
          </cell>
        </row>
        <row r="70">
          <cell r="D70" t="str">
            <v>RAZEM</v>
          </cell>
        </row>
        <row r="71">
          <cell r="D71" t="str">
            <v>RAZEM</v>
          </cell>
        </row>
        <row r="72">
          <cell r="B72" t="str">
            <v>Koleje Dolnośląskie</v>
          </cell>
          <cell r="C72" t="str">
            <v>KD</v>
          </cell>
          <cell r="D72">
            <v>6879</v>
          </cell>
        </row>
        <row r="73">
          <cell r="B73" t="str">
            <v>Przewozy Regionalne</v>
          </cell>
          <cell r="C73" t="str">
            <v>PR</v>
          </cell>
          <cell r="D73">
            <v>5498</v>
          </cell>
        </row>
        <row r="74">
          <cell r="C74" t="str">
            <v>RAZEM</v>
          </cell>
          <cell r="D74">
            <v>12377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SPIS TREŚCI"/>
      <sheetName val="BAZA DANYCH"/>
      <sheetName val="STATYSTYKI"/>
      <sheetName val="SZACOWANIE"/>
      <sheetName val="Kursy"/>
      <sheetName val="ZESTAWIENIE NUMERÓW BOCZNYCH"/>
      <sheetName val="LICZBA MIEJSC"/>
    </sheetNames>
    <sheetDataSet>
      <sheetData sheetId="0"/>
      <sheetData sheetId="1"/>
      <sheetData sheetId="2"/>
      <sheetData sheetId="3">
        <row r="4">
          <cell r="A4" t="str">
            <v>Osiedle we Wrocławiu</v>
          </cell>
        </row>
        <row r="83">
          <cell r="A83" t="str">
            <v>RAZEM</v>
          </cell>
        </row>
        <row r="460">
          <cell r="B460" t="str">
            <v>Rodzaj przewoźnika</v>
          </cell>
        </row>
        <row r="467">
          <cell r="B467" t="str">
            <v>RAZEM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100" zoomScaleSheetLayoutView="80" workbookViewId="0">
      <selection activeCell="W37" sqref="W37"/>
    </sheetView>
  </sheetViews>
  <sheetFormatPr defaultColWidth="8.85546875" defaultRowHeight="15" x14ac:dyDescent="0.25"/>
  <cols>
    <col min="1" max="8" width="8.85546875" style="26"/>
    <col min="9" max="9" width="8.7109375" style="26" customWidth="1"/>
    <col min="10" max="16384" width="8.85546875" style="26"/>
  </cols>
  <sheetData>
    <row r="1" spans="1:9" x14ac:dyDescent="0.25">
      <c r="A1" s="24"/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7"/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25"/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28"/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8"/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8"/>
      <c r="B6" s="25"/>
      <c r="C6" s="25"/>
      <c r="D6" s="25"/>
      <c r="E6" s="25"/>
      <c r="F6" s="25"/>
      <c r="G6" s="25"/>
      <c r="H6" s="25"/>
      <c r="I6" s="25"/>
    </row>
    <row r="7" spans="1:9" x14ac:dyDescent="0.25">
      <c r="A7" s="28"/>
      <c r="B7" s="25"/>
      <c r="C7" s="25"/>
      <c r="D7" s="25"/>
      <c r="E7" s="25"/>
      <c r="F7" s="25"/>
      <c r="G7" s="25"/>
      <c r="H7" s="25"/>
      <c r="I7" s="25"/>
    </row>
    <row r="8" spans="1:9" x14ac:dyDescent="0.25">
      <c r="A8" s="28"/>
      <c r="B8" s="25"/>
      <c r="C8" s="25"/>
      <c r="D8" s="25"/>
      <c r="E8" s="25"/>
      <c r="F8" s="25"/>
      <c r="G8" s="25"/>
      <c r="H8" s="25"/>
      <c r="I8" s="25"/>
    </row>
    <row r="9" spans="1:9" x14ac:dyDescent="0.25">
      <c r="A9" s="28"/>
      <c r="B9" s="25"/>
      <c r="C9" s="25"/>
      <c r="D9" s="25"/>
      <c r="E9" s="25"/>
      <c r="F9" s="25"/>
      <c r="G9" s="25"/>
      <c r="H9" s="25"/>
      <c r="I9" s="25"/>
    </row>
    <row r="10" spans="1:9" x14ac:dyDescent="0.25">
      <c r="A10" s="25"/>
      <c r="B10" s="25"/>
      <c r="C10" s="25"/>
      <c r="D10" s="25"/>
      <c r="F10" s="25"/>
      <c r="G10" s="25"/>
      <c r="H10" s="25"/>
      <c r="I10" s="25"/>
    </row>
    <row r="11" spans="1:9" x14ac:dyDescent="0.25">
      <c r="A11" s="25"/>
      <c r="B11" s="25"/>
      <c r="C11" s="25"/>
      <c r="D11" s="25"/>
      <c r="E11" s="29"/>
      <c r="F11" s="25"/>
      <c r="G11" s="25"/>
      <c r="H11" s="25"/>
      <c r="I11" s="25"/>
    </row>
    <row r="12" spans="1:9" ht="4.9000000000000004" customHeight="1" x14ac:dyDescent="0.25">
      <c r="A12" s="30"/>
      <c r="B12" s="25"/>
      <c r="C12" s="25"/>
      <c r="D12" s="25"/>
      <c r="F12" s="25"/>
      <c r="G12" s="25"/>
      <c r="H12" s="25"/>
      <c r="I12" s="25"/>
    </row>
    <row r="13" spans="1:9" ht="19.5" x14ac:dyDescent="0.25">
      <c r="A13" s="25"/>
      <c r="B13" s="25"/>
      <c r="C13" s="25"/>
      <c r="D13" s="25"/>
      <c r="E13" s="31" t="s">
        <v>49</v>
      </c>
      <c r="F13" s="25"/>
      <c r="G13" s="25"/>
      <c r="H13" s="25"/>
      <c r="I13" s="25"/>
    </row>
    <row r="14" spans="1:9" ht="4.9000000000000004" customHeight="1" x14ac:dyDescent="0.25">
      <c r="A14" s="28"/>
      <c r="B14" s="25"/>
      <c r="C14" s="25"/>
      <c r="D14" s="25"/>
      <c r="F14" s="25"/>
      <c r="G14" s="25"/>
      <c r="H14" s="25"/>
      <c r="I14" s="25"/>
    </row>
    <row r="15" spans="1:9" ht="19.5" x14ac:dyDescent="0.25">
      <c r="A15" s="28"/>
      <c r="B15" s="25"/>
      <c r="C15" s="25"/>
      <c r="D15" s="25"/>
      <c r="E15" s="31" t="s">
        <v>50</v>
      </c>
      <c r="F15" s="25"/>
      <c r="G15" s="25"/>
      <c r="H15" s="25"/>
      <c r="I15" s="25"/>
    </row>
    <row r="16" spans="1:9" x14ac:dyDescent="0.25">
      <c r="A16" s="28"/>
      <c r="B16" s="25"/>
      <c r="C16" s="25"/>
      <c r="D16" s="25"/>
      <c r="F16" s="25"/>
      <c r="G16" s="25"/>
      <c r="H16" s="25"/>
      <c r="I16" s="25"/>
    </row>
    <row r="17" spans="1:9" x14ac:dyDescent="0.25">
      <c r="A17" s="28"/>
      <c r="B17" s="25"/>
      <c r="C17" s="25"/>
      <c r="D17" s="25"/>
      <c r="E17" s="25"/>
      <c r="F17" s="25"/>
      <c r="G17" s="25"/>
      <c r="H17" s="25"/>
      <c r="I17" s="25"/>
    </row>
    <row r="18" spans="1:9" x14ac:dyDescent="0.25">
      <c r="A18" s="28"/>
      <c r="B18" s="25"/>
      <c r="C18" s="25"/>
      <c r="D18" s="25"/>
      <c r="E18" s="25"/>
      <c r="F18" s="25"/>
      <c r="G18" s="25"/>
      <c r="H18" s="25"/>
      <c r="I18" s="25"/>
    </row>
    <row r="19" spans="1:9" x14ac:dyDescent="0.25">
      <c r="A19" s="28"/>
      <c r="B19" s="25"/>
      <c r="C19" s="25"/>
      <c r="D19" s="25"/>
      <c r="E19" s="30" t="s">
        <v>51</v>
      </c>
      <c r="F19" s="25"/>
      <c r="G19" s="25"/>
      <c r="H19" s="25"/>
      <c r="I19" s="25"/>
    </row>
    <row r="20" spans="1:9" x14ac:dyDescent="0.25">
      <c r="A20" s="28"/>
      <c r="B20" s="25"/>
      <c r="C20" s="25"/>
      <c r="D20" s="25"/>
      <c r="E20" s="25"/>
      <c r="F20" s="25"/>
      <c r="G20" s="25"/>
      <c r="H20" s="25"/>
      <c r="I20" s="25"/>
    </row>
    <row r="21" spans="1:9" x14ac:dyDescent="0.25">
      <c r="A21" s="28"/>
      <c r="B21" s="25"/>
      <c r="C21" s="25"/>
      <c r="D21" s="25"/>
      <c r="E21" s="25"/>
      <c r="F21" s="25"/>
      <c r="G21" s="25"/>
      <c r="H21" s="25"/>
      <c r="I21" s="25"/>
    </row>
    <row r="22" spans="1:9" x14ac:dyDescent="0.25">
      <c r="A22" s="28"/>
      <c r="B22" s="25"/>
      <c r="C22" s="25"/>
      <c r="D22" s="29"/>
      <c r="E22" s="29"/>
      <c r="F22" s="25"/>
      <c r="G22" s="25"/>
      <c r="H22" s="25"/>
      <c r="I22" s="25"/>
    </row>
    <row r="23" spans="1:9" x14ac:dyDescent="0.25">
      <c r="A23" s="28"/>
      <c r="B23" s="25"/>
      <c r="C23" s="25"/>
      <c r="D23" s="25"/>
      <c r="E23" s="25"/>
      <c r="F23" s="25"/>
      <c r="G23" s="25"/>
      <c r="H23" s="25"/>
      <c r="I23" s="25"/>
    </row>
    <row r="24" spans="1:9" x14ac:dyDescent="0.25">
      <c r="A24" s="28"/>
      <c r="B24" s="25"/>
      <c r="C24" s="25"/>
      <c r="D24" s="25"/>
      <c r="E24" s="32" t="s">
        <v>52</v>
      </c>
      <c r="F24" s="25"/>
      <c r="G24" s="25"/>
      <c r="H24" s="25"/>
      <c r="I24" s="25"/>
    </row>
    <row r="25" spans="1:9" x14ac:dyDescent="0.25">
      <c r="A25" s="28"/>
      <c r="B25" s="25"/>
      <c r="C25" s="25"/>
      <c r="D25" s="25"/>
      <c r="E25" s="33" t="s">
        <v>53</v>
      </c>
      <c r="F25" s="25"/>
      <c r="G25" s="25"/>
      <c r="H25" s="25"/>
      <c r="I25" s="25"/>
    </row>
    <row r="26" spans="1:9" x14ac:dyDescent="0.25">
      <c r="B26" s="25"/>
      <c r="C26" s="25"/>
      <c r="D26" s="25"/>
      <c r="E26" s="29"/>
      <c r="F26" s="25"/>
      <c r="G26" s="25"/>
      <c r="H26" s="25"/>
      <c r="I26" s="25"/>
    </row>
    <row r="27" spans="1:9" x14ac:dyDescent="0.25">
      <c r="A27" s="28" t="s">
        <v>54</v>
      </c>
      <c r="B27" s="25"/>
      <c r="C27" s="25"/>
      <c r="D27" s="25"/>
      <c r="E27" s="63" t="s">
        <v>56</v>
      </c>
      <c r="F27" s="25"/>
      <c r="G27" s="25"/>
      <c r="H27" s="25"/>
      <c r="I27" s="25"/>
    </row>
    <row r="28" spans="1:9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5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x14ac:dyDescent="0.25">
      <c r="A36" s="25"/>
      <c r="B36" s="25"/>
      <c r="C36" s="25"/>
      <c r="D36" s="25"/>
      <c r="E36" s="25"/>
      <c r="F36" s="25"/>
      <c r="G36" s="25"/>
      <c r="H36" s="25"/>
      <c r="I36" s="25"/>
    </row>
    <row r="37" spans="1:9" x14ac:dyDescent="0.25">
      <c r="A37" s="25"/>
      <c r="B37" s="25"/>
      <c r="C37" s="25"/>
      <c r="D37" s="25"/>
      <c r="E37" s="25"/>
      <c r="F37" s="25"/>
      <c r="G37" s="25"/>
      <c r="H37" s="25"/>
      <c r="I37" s="25"/>
    </row>
    <row r="38" spans="1:9" x14ac:dyDescent="0.25">
      <c r="A38" s="25"/>
      <c r="B38" s="25"/>
      <c r="C38" s="25"/>
      <c r="D38" s="25"/>
      <c r="E38" s="25"/>
      <c r="F38" s="25"/>
      <c r="G38" s="25"/>
      <c r="H38" s="25"/>
      <c r="I38" s="25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25"/>
      <c r="B42" s="25"/>
      <c r="C42" s="25"/>
      <c r="D42" s="25"/>
      <c r="E42" s="25"/>
      <c r="F42" s="25"/>
      <c r="G42" s="25"/>
      <c r="H42" s="25"/>
      <c r="I42" s="25"/>
    </row>
    <row r="43" spans="1:9" x14ac:dyDescent="0.25">
      <c r="A43" s="25"/>
      <c r="B43" s="25"/>
      <c r="C43" s="25"/>
      <c r="D43" s="25"/>
      <c r="E43" s="25"/>
      <c r="F43" s="25"/>
      <c r="G43" s="25"/>
      <c r="H43" s="25"/>
      <c r="I43" s="25"/>
    </row>
    <row r="44" spans="1:9" x14ac:dyDescent="0.25">
      <c r="A44" s="25"/>
      <c r="B44" s="25"/>
      <c r="C44" s="25"/>
      <c r="D44" s="29"/>
      <c r="F44" s="25"/>
      <c r="G44" s="25"/>
      <c r="H44" s="25"/>
      <c r="I44" s="25"/>
    </row>
    <row r="45" spans="1:9" x14ac:dyDescent="0.25">
      <c r="A45" s="29"/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29"/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29"/>
      <c r="B47" s="29"/>
      <c r="C47" s="29"/>
      <c r="D47" s="29"/>
      <c r="E47" s="29"/>
      <c r="F47" s="29"/>
      <c r="G47" s="29"/>
      <c r="H47" s="29"/>
      <c r="I47" s="29"/>
    </row>
    <row r="48" spans="1:9" x14ac:dyDescent="0.25">
      <c r="A48" s="29"/>
      <c r="B48" s="29"/>
      <c r="C48" s="29"/>
      <c r="D48" s="29"/>
      <c r="F48" s="29"/>
      <c r="G48" s="29"/>
      <c r="H48" s="29"/>
      <c r="I48" s="29"/>
    </row>
    <row r="49" spans="1:9" x14ac:dyDescent="0.25">
      <c r="A49" s="29"/>
      <c r="B49" s="29"/>
      <c r="C49" s="29"/>
      <c r="D49" s="29"/>
      <c r="E49" s="28" t="s">
        <v>55</v>
      </c>
      <c r="F49" s="29"/>
      <c r="G49" s="29"/>
      <c r="H49" s="29"/>
      <c r="I49" s="29"/>
    </row>
    <row r="50" spans="1:9" x14ac:dyDescent="0.25">
      <c r="A50" s="29"/>
      <c r="B50" s="29"/>
      <c r="C50" s="29"/>
      <c r="D50" s="29"/>
      <c r="F50" s="29"/>
      <c r="G50" s="29"/>
      <c r="H50" s="29"/>
      <c r="I50" s="2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89"/>
  <sheetViews>
    <sheetView showGridLines="0" tabSelected="1" zoomScale="80" zoomScaleNormal="80" zoomScaleSheet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9" sqref="G29"/>
    </sheetView>
  </sheetViews>
  <sheetFormatPr defaultRowHeight="15" x14ac:dyDescent="0.25"/>
  <cols>
    <col min="1" max="1" width="7" style="60" customWidth="1"/>
    <col min="2" max="2" width="20.7109375" style="60" customWidth="1"/>
    <col min="3" max="4" width="20.7109375" style="60" hidden="1" customWidth="1"/>
    <col min="5" max="8" width="20.7109375" style="60" customWidth="1"/>
    <col min="9" max="9" width="20.7109375" style="5" customWidth="1"/>
    <col min="10" max="10" width="20.7109375" style="61" customWidth="1"/>
    <col min="11" max="14" width="20.7109375" style="60" customWidth="1"/>
    <col min="15" max="17" width="15.7109375" style="60" hidden="1" customWidth="1"/>
    <col min="18" max="19" width="20.7109375" style="5" hidden="1" customWidth="1"/>
  </cols>
  <sheetData>
    <row r="1" spans="1:19" ht="64.900000000000006" customHeight="1" x14ac:dyDescent="0.25">
      <c r="A1" s="2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9</v>
      </c>
      <c r="G1" s="3" t="s">
        <v>6</v>
      </c>
      <c r="H1" s="3" t="s">
        <v>1</v>
      </c>
      <c r="I1" s="3" t="s">
        <v>28</v>
      </c>
      <c r="J1" s="3" t="s">
        <v>37</v>
      </c>
      <c r="K1" s="7" t="s">
        <v>7</v>
      </c>
      <c r="L1" s="3" t="s">
        <v>8</v>
      </c>
      <c r="M1" s="3" t="s">
        <v>104</v>
      </c>
      <c r="N1" s="3" t="s">
        <v>105</v>
      </c>
      <c r="O1" s="34" t="s">
        <v>57</v>
      </c>
      <c r="P1" s="34" t="s">
        <v>58</v>
      </c>
      <c r="Q1" s="34" t="s">
        <v>59</v>
      </c>
      <c r="R1" s="8" t="s">
        <v>43</v>
      </c>
      <c r="S1" s="8" t="s">
        <v>44</v>
      </c>
    </row>
    <row r="2" spans="1:19" x14ac:dyDescent="0.25">
      <c r="A2" s="35">
        <v>1</v>
      </c>
      <c r="B2" s="35">
        <v>1</v>
      </c>
      <c r="C2" s="35"/>
      <c r="D2" s="36"/>
      <c r="E2" s="35" t="s">
        <v>60</v>
      </c>
      <c r="F2" s="37">
        <v>43263</v>
      </c>
      <c r="G2" s="35" t="s">
        <v>61</v>
      </c>
      <c r="H2" s="38" t="s">
        <v>32</v>
      </c>
      <c r="I2" s="4" t="s">
        <v>30</v>
      </c>
      <c r="J2" s="6">
        <v>0.25555555555555559</v>
      </c>
      <c r="K2" s="39">
        <v>105</v>
      </c>
      <c r="L2" s="35" t="s">
        <v>11</v>
      </c>
      <c r="M2" s="1">
        <v>656</v>
      </c>
      <c r="N2" s="86">
        <f>K2/M2</f>
        <v>0.1600609756097561</v>
      </c>
      <c r="O2" s="35"/>
      <c r="P2" s="35"/>
      <c r="Q2" s="35"/>
      <c r="R2" s="6">
        <f>FLOOR(J2,"0:15")</f>
        <v>0.25</v>
      </c>
      <c r="S2" s="6">
        <f>FLOOR(J2,TIME(1,0,0))</f>
        <v>0.25</v>
      </c>
    </row>
    <row r="3" spans="1:19" x14ac:dyDescent="0.25">
      <c r="A3" s="35">
        <v>2</v>
      </c>
      <c r="B3" s="35">
        <v>1</v>
      </c>
      <c r="C3" s="35"/>
      <c r="D3" s="35"/>
      <c r="E3" s="35" t="s">
        <v>60</v>
      </c>
      <c r="F3" s="37">
        <v>43263</v>
      </c>
      <c r="G3" s="35" t="s">
        <v>61</v>
      </c>
      <c r="H3" s="38" t="s">
        <v>32</v>
      </c>
      <c r="I3" s="4" t="s">
        <v>30</v>
      </c>
      <c r="J3" s="6">
        <v>0.28680555555555554</v>
      </c>
      <c r="K3" s="39">
        <v>108</v>
      </c>
      <c r="L3" s="35" t="s">
        <v>11</v>
      </c>
      <c r="M3" s="1">
        <v>656</v>
      </c>
      <c r="N3" s="86">
        <f t="shared" ref="N3:N66" si="0">K3/M3</f>
        <v>0.16463414634146342</v>
      </c>
      <c r="O3" s="35"/>
      <c r="P3" s="35"/>
      <c r="Q3" s="35"/>
      <c r="R3" s="6">
        <f t="shared" ref="R3:R66" si="1">FLOOR(J3,"0:15")</f>
        <v>0.28125</v>
      </c>
      <c r="S3" s="6">
        <f t="shared" ref="S3:S66" si="2">FLOOR(J3,TIME(1,0,0))</f>
        <v>0.25</v>
      </c>
    </row>
    <row r="4" spans="1:19" x14ac:dyDescent="0.25">
      <c r="A4" s="35">
        <v>3</v>
      </c>
      <c r="B4" s="35">
        <v>1</v>
      </c>
      <c r="C4" s="35"/>
      <c r="D4" s="35"/>
      <c r="E4" s="35" t="s">
        <v>60</v>
      </c>
      <c r="F4" s="37">
        <v>43263</v>
      </c>
      <c r="G4" s="35" t="s">
        <v>62</v>
      </c>
      <c r="H4" s="38" t="s">
        <v>13</v>
      </c>
      <c r="I4" s="1" t="s">
        <v>29</v>
      </c>
      <c r="J4" s="6">
        <v>0.30416666666666664</v>
      </c>
      <c r="K4" s="39">
        <v>99</v>
      </c>
      <c r="L4" s="35" t="s">
        <v>11</v>
      </c>
      <c r="M4" s="1">
        <v>656</v>
      </c>
      <c r="N4" s="86">
        <f t="shared" si="0"/>
        <v>0.15091463414634146</v>
      </c>
      <c r="O4" s="35"/>
      <c r="P4" s="35"/>
      <c r="Q4" s="35"/>
      <c r="R4" s="6">
        <f t="shared" si="1"/>
        <v>0.30208333333333331</v>
      </c>
      <c r="S4" s="6">
        <f t="shared" si="2"/>
        <v>0.29166666666666663</v>
      </c>
    </row>
    <row r="5" spans="1:19" x14ac:dyDescent="0.25">
      <c r="A5" s="35">
        <v>4</v>
      </c>
      <c r="B5" s="35">
        <v>1</v>
      </c>
      <c r="C5" s="35"/>
      <c r="D5" s="35"/>
      <c r="E5" s="35" t="s">
        <v>60</v>
      </c>
      <c r="F5" s="37">
        <v>43263</v>
      </c>
      <c r="G5" s="35" t="s">
        <v>61</v>
      </c>
      <c r="H5" s="38" t="s">
        <v>13</v>
      </c>
      <c r="I5" s="1" t="s">
        <v>30</v>
      </c>
      <c r="J5" s="6">
        <v>0.32500000000000001</v>
      </c>
      <c r="K5" s="39">
        <v>202</v>
      </c>
      <c r="L5" s="35" t="s">
        <v>11</v>
      </c>
      <c r="M5" s="1">
        <v>656</v>
      </c>
      <c r="N5" s="86">
        <f t="shared" si="0"/>
        <v>0.30792682926829268</v>
      </c>
      <c r="O5" s="35"/>
      <c r="P5" s="35"/>
      <c r="Q5" s="35"/>
      <c r="R5" s="6">
        <f t="shared" si="1"/>
        <v>0.32291666666666663</v>
      </c>
      <c r="S5" s="6">
        <f t="shared" si="2"/>
        <v>0.29166666666666663</v>
      </c>
    </row>
    <row r="6" spans="1:19" x14ac:dyDescent="0.25">
      <c r="A6" s="35">
        <v>5</v>
      </c>
      <c r="B6" s="35">
        <v>1</v>
      </c>
      <c r="C6" s="35"/>
      <c r="D6" s="35"/>
      <c r="E6" s="35" t="s">
        <v>60</v>
      </c>
      <c r="F6" s="37">
        <v>43263</v>
      </c>
      <c r="G6" s="35" t="s">
        <v>62</v>
      </c>
      <c r="H6" s="38" t="s">
        <v>13</v>
      </c>
      <c r="I6" s="1" t="s">
        <v>29</v>
      </c>
      <c r="J6" s="6">
        <v>0.36527777777777781</v>
      </c>
      <c r="K6" s="39">
        <v>31</v>
      </c>
      <c r="L6" s="35" t="s">
        <v>11</v>
      </c>
      <c r="M6" s="1">
        <v>656</v>
      </c>
      <c r="N6" s="86">
        <f t="shared" si="0"/>
        <v>4.725609756097561E-2</v>
      </c>
      <c r="O6" s="35"/>
      <c r="P6" s="35"/>
      <c r="Q6" s="35"/>
      <c r="R6" s="6">
        <f t="shared" si="1"/>
        <v>0.36458333333333331</v>
      </c>
      <c r="S6" s="6">
        <f t="shared" si="2"/>
        <v>0.33333333333333331</v>
      </c>
    </row>
    <row r="7" spans="1:19" x14ac:dyDescent="0.25">
      <c r="A7" s="35">
        <v>6</v>
      </c>
      <c r="B7" s="35">
        <v>1</v>
      </c>
      <c r="C7" s="35"/>
      <c r="D7" s="35"/>
      <c r="E7" s="35" t="s">
        <v>60</v>
      </c>
      <c r="F7" s="37">
        <v>43263</v>
      </c>
      <c r="G7" s="35" t="s">
        <v>62</v>
      </c>
      <c r="H7" s="38" t="s">
        <v>38</v>
      </c>
      <c r="I7" s="1" t="s">
        <v>29</v>
      </c>
      <c r="J7" s="6">
        <v>0.6333333333333333</v>
      </c>
      <c r="K7" s="39">
        <v>150</v>
      </c>
      <c r="L7" s="35" t="s">
        <v>10</v>
      </c>
      <c r="M7" s="1">
        <v>456</v>
      </c>
      <c r="N7" s="86">
        <f t="shared" si="0"/>
        <v>0.32894736842105265</v>
      </c>
      <c r="O7" s="35"/>
      <c r="P7" s="35"/>
      <c r="Q7" s="35"/>
      <c r="R7" s="6">
        <f t="shared" si="1"/>
        <v>0.625</v>
      </c>
      <c r="S7" s="6">
        <f t="shared" si="2"/>
        <v>0.625</v>
      </c>
    </row>
    <row r="8" spans="1:19" x14ac:dyDescent="0.25">
      <c r="A8" s="35">
        <v>7</v>
      </c>
      <c r="B8" s="35">
        <v>1</v>
      </c>
      <c r="C8" s="35"/>
      <c r="D8" s="35"/>
      <c r="E8" s="35" t="s">
        <v>60</v>
      </c>
      <c r="F8" s="37">
        <v>43263</v>
      </c>
      <c r="G8" s="35" t="s">
        <v>62</v>
      </c>
      <c r="H8" s="38" t="s">
        <v>38</v>
      </c>
      <c r="I8" s="1" t="s">
        <v>29</v>
      </c>
      <c r="J8" s="6">
        <v>0.64861111111111114</v>
      </c>
      <c r="K8" s="39">
        <v>230</v>
      </c>
      <c r="L8" s="35" t="s">
        <v>10</v>
      </c>
      <c r="M8" s="1">
        <v>456</v>
      </c>
      <c r="N8" s="86">
        <f t="shared" si="0"/>
        <v>0.50438596491228072</v>
      </c>
      <c r="O8" s="35"/>
      <c r="P8" s="35"/>
      <c r="Q8" s="35"/>
      <c r="R8" s="6">
        <f t="shared" si="1"/>
        <v>0.64583333333333326</v>
      </c>
      <c r="S8" s="6">
        <f t="shared" si="2"/>
        <v>0.625</v>
      </c>
    </row>
    <row r="9" spans="1:19" x14ac:dyDescent="0.25">
      <c r="A9" s="35">
        <v>8</v>
      </c>
      <c r="B9" s="35">
        <v>1</v>
      </c>
      <c r="C9" s="35"/>
      <c r="D9" s="35"/>
      <c r="E9" s="35" t="s">
        <v>60</v>
      </c>
      <c r="F9" s="37">
        <v>43263</v>
      </c>
      <c r="G9" s="35" t="s">
        <v>61</v>
      </c>
      <c r="H9" s="38" t="s">
        <v>22</v>
      </c>
      <c r="I9" s="4" t="s">
        <v>30</v>
      </c>
      <c r="J9" s="6">
        <v>0.68125000000000002</v>
      </c>
      <c r="K9" s="39">
        <v>37</v>
      </c>
      <c r="L9" s="35" t="s">
        <v>10</v>
      </c>
      <c r="M9" s="1">
        <v>456</v>
      </c>
      <c r="N9" s="86">
        <f t="shared" si="0"/>
        <v>8.1140350877192985E-2</v>
      </c>
      <c r="O9" s="35"/>
      <c r="P9" s="35"/>
      <c r="Q9" s="35"/>
      <c r="R9" s="6">
        <f t="shared" si="1"/>
        <v>0.67708333333333326</v>
      </c>
      <c r="S9" s="6">
        <f t="shared" si="2"/>
        <v>0.66666666666666663</v>
      </c>
    </row>
    <row r="10" spans="1:19" x14ac:dyDescent="0.25">
      <c r="A10" s="35">
        <v>9</v>
      </c>
      <c r="B10" s="35">
        <v>1</v>
      </c>
      <c r="C10" s="35"/>
      <c r="D10" s="35"/>
      <c r="E10" s="35" t="s">
        <v>60</v>
      </c>
      <c r="F10" s="37">
        <v>43263</v>
      </c>
      <c r="G10" s="35" t="s">
        <v>61</v>
      </c>
      <c r="H10" s="38" t="s">
        <v>32</v>
      </c>
      <c r="I10" s="4" t="s">
        <v>30</v>
      </c>
      <c r="J10" s="6">
        <v>0.69305555555555554</v>
      </c>
      <c r="K10" s="39">
        <v>37</v>
      </c>
      <c r="L10" s="35" t="s">
        <v>11</v>
      </c>
      <c r="M10" s="1">
        <v>656</v>
      </c>
      <c r="N10" s="86">
        <f t="shared" si="0"/>
        <v>5.6402439024390245E-2</v>
      </c>
      <c r="O10" s="35"/>
      <c r="P10" s="35"/>
      <c r="Q10" s="35"/>
      <c r="R10" s="6">
        <f t="shared" si="1"/>
        <v>0.6875</v>
      </c>
      <c r="S10" s="6">
        <f t="shared" si="2"/>
        <v>0.66666666666666663</v>
      </c>
    </row>
    <row r="11" spans="1:19" x14ac:dyDescent="0.25">
      <c r="A11" s="35">
        <v>10</v>
      </c>
      <c r="B11" s="35">
        <v>1</v>
      </c>
      <c r="C11" s="35"/>
      <c r="D11" s="35"/>
      <c r="E11" s="35" t="s">
        <v>60</v>
      </c>
      <c r="F11" s="37">
        <v>43263</v>
      </c>
      <c r="G11" s="35" t="s">
        <v>62</v>
      </c>
      <c r="H11" s="38" t="s">
        <v>13</v>
      </c>
      <c r="I11" s="1" t="s">
        <v>29</v>
      </c>
      <c r="J11" s="6">
        <v>0.71666666666666667</v>
      </c>
      <c r="K11" s="39">
        <v>161</v>
      </c>
      <c r="L11" s="35" t="s">
        <v>11</v>
      </c>
      <c r="M11" s="1">
        <v>656</v>
      </c>
      <c r="N11" s="86">
        <f t="shared" si="0"/>
        <v>0.24542682926829268</v>
      </c>
      <c r="O11" s="35"/>
      <c r="P11" s="35"/>
      <c r="Q11" s="35"/>
      <c r="R11" s="6">
        <f t="shared" si="1"/>
        <v>0.70833333333333326</v>
      </c>
      <c r="S11" s="6">
        <f t="shared" si="2"/>
        <v>0.70833333333333326</v>
      </c>
    </row>
    <row r="12" spans="1:19" x14ac:dyDescent="0.25">
      <c r="A12" s="35">
        <v>11</v>
      </c>
      <c r="B12" s="35">
        <v>1</v>
      </c>
      <c r="C12" s="35"/>
      <c r="D12" s="35"/>
      <c r="E12" s="35" t="s">
        <v>60</v>
      </c>
      <c r="F12" s="37">
        <v>43263</v>
      </c>
      <c r="G12" s="35" t="s">
        <v>61</v>
      </c>
      <c r="H12" s="38" t="s">
        <v>14</v>
      </c>
      <c r="I12" s="4" t="s">
        <v>30</v>
      </c>
      <c r="J12" s="6">
        <v>0.74722222222222223</v>
      </c>
      <c r="K12" s="39">
        <v>40</v>
      </c>
      <c r="L12" s="35" t="s">
        <v>10</v>
      </c>
      <c r="M12" s="1">
        <v>456</v>
      </c>
      <c r="N12" s="86">
        <f t="shared" si="0"/>
        <v>8.771929824561403E-2</v>
      </c>
      <c r="O12" s="35"/>
      <c r="P12" s="35"/>
      <c r="Q12" s="35"/>
      <c r="R12" s="6">
        <f t="shared" si="1"/>
        <v>0.73958333333333326</v>
      </c>
      <c r="S12" s="6">
        <f t="shared" si="2"/>
        <v>0.70833333333333326</v>
      </c>
    </row>
    <row r="13" spans="1:19" x14ac:dyDescent="0.25">
      <c r="A13" s="35">
        <v>23</v>
      </c>
      <c r="B13" s="35">
        <v>1</v>
      </c>
      <c r="C13" s="35"/>
      <c r="D13" s="35"/>
      <c r="E13" s="35" t="s">
        <v>60</v>
      </c>
      <c r="F13" s="37">
        <v>43263</v>
      </c>
      <c r="G13" s="35" t="s">
        <v>61</v>
      </c>
      <c r="H13" s="38" t="s">
        <v>32</v>
      </c>
      <c r="I13" s="4" t="s">
        <v>30</v>
      </c>
      <c r="J13" s="6">
        <v>0.2673611111111111</v>
      </c>
      <c r="K13" s="57">
        <v>132</v>
      </c>
      <c r="L13" s="35" t="s">
        <v>10</v>
      </c>
      <c r="M13" s="1">
        <v>456</v>
      </c>
      <c r="N13" s="86">
        <f t="shared" si="0"/>
        <v>0.28947368421052633</v>
      </c>
      <c r="O13" s="35"/>
      <c r="P13" s="35"/>
      <c r="Q13" s="35"/>
      <c r="R13" s="6">
        <f t="shared" si="1"/>
        <v>0.26041666666666663</v>
      </c>
      <c r="S13" s="6">
        <f t="shared" si="2"/>
        <v>0.25</v>
      </c>
    </row>
    <row r="14" spans="1:19" x14ac:dyDescent="0.25">
      <c r="A14" s="35">
        <v>24</v>
      </c>
      <c r="B14" s="35">
        <v>1</v>
      </c>
      <c r="C14" s="35"/>
      <c r="D14" s="35"/>
      <c r="E14" s="35" t="s">
        <v>60</v>
      </c>
      <c r="F14" s="37">
        <v>43263</v>
      </c>
      <c r="G14" s="35" t="s">
        <v>61</v>
      </c>
      <c r="H14" s="38" t="s">
        <v>32</v>
      </c>
      <c r="I14" s="4" t="s">
        <v>30</v>
      </c>
      <c r="J14" s="6">
        <v>0.30972222222222223</v>
      </c>
      <c r="K14" s="57">
        <v>193</v>
      </c>
      <c r="L14" s="35" t="s">
        <v>10</v>
      </c>
      <c r="M14" s="1">
        <v>456</v>
      </c>
      <c r="N14" s="86">
        <f t="shared" si="0"/>
        <v>0.4232456140350877</v>
      </c>
      <c r="O14" s="35"/>
      <c r="P14" s="35"/>
      <c r="Q14" s="35"/>
      <c r="R14" s="6">
        <f t="shared" si="1"/>
        <v>0.30208333333333331</v>
      </c>
      <c r="S14" s="6">
        <f t="shared" si="2"/>
        <v>0.29166666666666663</v>
      </c>
    </row>
    <row r="15" spans="1:19" x14ac:dyDescent="0.25">
      <c r="A15" s="35">
        <v>25</v>
      </c>
      <c r="B15" s="35">
        <v>1</v>
      </c>
      <c r="C15" s="35"/>
      <c r="D15" s="35"/>
      <c r="E15" s="35" t="s">
        <v>60</v>
      </c>
      <c r="F15" s="37">
        <v>43263</v>
      </c>
      <c r="G15" s="35" t="s">
        <v>62</v>
      </c>
      <c r="H15" s="38" t="s">
        <v>38</v>
      </c>
      <c r="I15" s="1" t="s">
        <v>29</v>
      </c>
      <c r="J15" s="6">
        <v>0.33194444444444443</v>
      </c>
      <c r="K15" s="57">
        <v>33</v>
      </c>
      <c r="L15" s="35" t="s">
        <v>10</v>
      </c>
      <c r="M15" s="1">
        <v>456</v>
      </c>
      <c r="N15" s="86">
        <f t="shared" si="0"/>
        <v>7.2368421052631582E-2</v>
      </c>
      <c r="O15" s="35"/>
      <c r="P15" s="35"/>
      <c r="Q15" s="35"/>
      <c r="R15" s="6">
        <f t="shared" si="1"/>
        <v>0.32291666666666663</v>
      </c>
      <c r="S15" s="6">
        <f t="shared" si="2"/>
        <v>0.29166666666666663</v>
      </c>
    </row>
    <row r="16" spans="1:19" x14ac:dyDescent="0.25">
      <c r="A16" s="35">
        <v>26</v>
      </c>
      <c r="B16" s="35">
        <v>1</v>
      </c>
      <c r="C16" s="35"/>
      <c r="D16" s="35"/>
      <c r="E16" s="35" t="s">
        <v>60</v>
      </c>
      <c r="F16" s="37">
        <v>43263</v>
      </c>
      <c r="G16" s="35" t="s">
        <v>61</v>
      </c>
      <c r="H16" s="38" t="s">
        <v>32</v>
      </c>
      <c r="I16" s="4" t="s">
        <v>30</v>
      </c>
      <c r="J16" s="6">
        <v>0.3972222222222222</v>
      </c>
      <c r="K16" s="57">
        <v>137</v>
      </c>
      <c r="L16" s="35" t="s">
        <v>10</v>
      </c>
      <c r="M16" s="1">
        <v>456</v>
      </c>
      <c r="N16" s="86">
        <f t="shared" si="0"/>
        <v>0.30043859649122806</v>
      </c>
      <c r="O16" s="35"/>
      <c r="P16" s="35"/>
      <c r="Q16" s="35"/>
      <c r="R16" s="6">
        <f t="shared" si="1"/>
        <v>0.39583333333333331</v>
      </c>
      <c r="S16" s="6">
        <f t="shared" si="2"/>
        <v>0.375</v>
      </c>
    </row>
    <row r="17" spans="1:19" x14ac:dyDescent="0.25">
      <c r="A17" s="35">
        <v>27</v>
      </c>
      <c r="B17" s="35">
        <v>1</v>
      </c>
      <c r="C17" s="35"/>
      <c r="D17" s="35"/>
      <c r="E17" s="35" t="s">
        <v>60</v>
      </c>
      <c r="F17" s="37">
        <v>43263</v>
      </c>
      <c r="G17" s="35" t="s">
        <v>62</v>
      </c>
      <c r="H17" s="38" t="s">
        <v>13</v>
      </c>
      <c r="I17" s="1" t="s">
        <v>29</v>
      </c>
      <c r="J17" s="6">
        <v>0.61249999999999993</v>
      </c>
      <c r="K17" s="57">
        <v>205</v>
      </c>
      <c r="L17" s="35" t="s">
        <v>11</v>
      </c>
      <c r="M17" s="1">
        <v>656</v>
      </c>
      <c r="N17" s="86">
        <f t="shared" si="0"/>
        <v>0.3125</v>
      </c>
      <c r="O17" s="35"/>
      <c r="P17" s="35"/>
      <c r="Q17" s="35"/>
      <c r="R17" s="6">
        <f t="shared" si="1"/>
        <v>0.60416666666666663</v>
      </c>
      <c r="S17" s="6">
        <f t="shared" si="2"/>
        <v>0.58333333333333326</v>
      </c>
    </row>
    <row r="18" spans="1:19" x14ac:dyDescent="0.25">
      <c r="A18" s="35">
        <v>28</v>
      </c>
      <c r="B18" s="35">
        <v>1</v>
      </c>
      <c r="C18" s="35"/>
      <c r="D18" s="35"/>
      <c r="E18" s="35" t="s">
        <v>60</v>
      </c>
      <c r="F18" s="37">
        <v>43263</v>
      </c>
      <c r="G18" s="35" t="s">
        <v>61</v>
      </c>
      <c r="H18" s="38" t="s">
        <v>14</v>
      </c>
      <c r="I18" s="4" t="s">
        <v>30</v>
      </c>
      <c r="J18" s="6">
        <v>0.6381944444444444</v>
      </c>
      <c r="K18" s="57">
        <v>38</v>
      </c>
      <c r="L18" s="35" t="s">
        <v>10</v>
      </c>
      <c r="M18" s="1">
        <v>456</v>
      </c>
      <c r="N18" s="86">
        <f t="shared" si="0"/>
        <v>8.3333333333333329E-2</v>
      </c>
      <c r="O18" s="35"/>
      <c r="P18" s="35"/>
      <c r="Q18" s="35"/>
      <c r="R18" s="6">
        <f t="shared" si="1"/>
        <v>0.63541666666666663</v>
      </c>
      <c r="S18" s="6">
        <f t="shared" si="2"/>
        <v>0.625</v>
      </c>
    </row>
    <row r="19" spans="1:19" x14ac:dyDescent="0.25">
      <c r="A19" s="35">
        <v>29</v>
      </c>
      <c r="B19" s="35">
        <v>1</v>
      </c>
      <c r="C19" s="35"/>
      <c r="D19" s="35"/>
      <c r="E19" s="35" t="s">
        <v>60</v>
      </c>
      <c r="F19" s="37">
        <v>43263</v>
      </c>
      <c r="G19" s="35" t="s">
        <v>62</v>
      </c>
      <c r="H19" s="38" t="s">
        <v>13</v>
      </c>
      <c r="I19" s="1" t="s">
        <v>29</v>
      </c>
      <c r="J19" s="6">
        <v>0.66249999999999998</v>
      </c>
      <c r="K19" s="57">
        <v>92</v>
      </c>
      <c r="L19" s="35" t="s">
        <v>11</v>
      </c>
      <c r="M19" s="1">
        <v>656</v>
      </c>
      <c r="N19" s="86">
        <f t="shared" si="0"/>
        <v>0.1402439024390244</v>
      </c>
      <c r="O19" s="35"/>
      <c r="P19" s="35"/>
      <c r="Q19" s="35"/>
      <c r="R19" s="6">
        <f t="shared" si="1"/>
        <v>0.65625</v>
      </c>
      <c r="S19" s="6">
        <f t="shared" si="2"/>
        <v>0.625</v>
      </c>
    </row>
    <row r="20" spans="1:19" x14ac:dyDescent="0.25">
      <c r="A20" s="35">
        <v>30</v>
      </c>
      <c r="B20" s="35">
        <v>1</v>
      </c>
      <c r="C20" s="35"/>
      <c r="D20" s="35"/>
      <c r="E20" s="35" t="s">
        <v>60</v>
      </c>
      <c r="F20" s="37">
        <v>43263</v>
      </c>
      <c r="G20" s="35" t="s">
        <v>62</v>
      </c>
      <c r="H20" s="38" t="s">
        <v>38</v>
      </c>
      <c r="I20" s="1" t="s">
        <v>29</v>
      </c>
      <c r="J20" s="6">
        <v>0.68472222222222223</v>
      </c>
      <c r="K20" s="57">
        <v>211</v>
      </c>
      <c r="L20" s="35" t="s">
        <v>10</v>
      </c>
      <c r="M20" s="1">
        <v>456</v>
      </c>
      <c r="N20" s="86">
        <f t="shared" si="0"/>
        <v>0.46271929824561403</v>
      </c>
      <c r="O20" s="35"/>
      <c r="P20" s="35"/>
      <c r="Q20" s="35"/>
      <c r="R20" s="6">
        <f t="shared" si="1"/>
        <v>0.67708333333333326</v>
      </c>
      <c r="S20" s="6">
        <f t="shared" si="2"/>
        <v>0.66666666666666663</v>
      </c>
    </row>
    <row r="21" spans="1:19" x14ac:dyDescent="0.25">
      <c r="A21" s="35">
        <v>31</v>
      </c>
      <c r="B21" s="35">
        <v>1</v>
      </c>
      <c r="C21" s="35"/>
      <c r="D21" s="35"/>
      <c r="E21" s="35" t="s">
        <v>60</v>
      </c>
      <c r="F21" s="37">
        <v>43263</v>
      </c>
      <c r="G21" s="35" t="s">
        <v>61</v>
      </c>
      <c r="H21" s="38" t="s">
        <v>32</v>
      </c>
      <c r="I21" s="4" t="s">
        <v>30</v>
      </c>
      <c r="J21" s="6">
        <v>0.70833333333333337</v>
      </c>
      <c r="K21" s="57">
        <v>18</v>
      </c>
      <c r="L21" s="35" t="s">
        <v>10</v>
      </c>
      <c r="M21" s="1">
        <v>456</v>
      </c>
      <c r="N21" s="86">
        <f t="shared" si="0"/>
        <v>3.9473684210526314E-2</v>
      </c>
      <c r="O21" s="35"/>
      <c r="P21" s="35"/>
      <c r="Q21" s="35"/>
      <c r="R21" s="6">
        <f t="shared" si="1"/>
        <v>0.70833333333333326</v>
      </c>
      <c r="S21" s="6">
        <f t="shared" si="2"/>
        <v>0.70833333333333326</v>
      </c>
    </row>
    <row r="22" spans="1:19" x14ac:dyDescent="0.25">
      <c r="A22" s="35">
        <v>41</v>
      </c>
      <c r="B22" s="41">
        <v>1</v>
      </c>
      <c r="C22" s="41"/>
      <c r="D22" s="41"/>
      <c r="E22" s="41" t="s">
        <v>63</v>
      </c>
      <c r="F22" s="37">
        <v>43270</v>
      </c>
      <c r="G22" s="41" t="s">
        <v>64</v>
      </c>
      <c r="H22" s="41" t="s">
        <v>65</v>
      </c>
      <c r="I22" s="4" t="s">
        <v>29</v>
      </c>
      <c r="J22" s="6">
        <v>0.2590277777777778</v>
      </c>
      <c r="K22" s="42">
        <v>6</v>
      </c>
      <c r="L22" s="47" t="s">
        <v>10</v>
      </c>
      <c r="M22" s="1">
        <v>456</v>
      </c>
      <c r="N22" s="86">
        <f t="shared" si="0"/>
        <v>1.3157894736842105E-2</v>
      </c>
      <c r="O22" s="35"/>
      <c r="P22" s="35"/>
      <c r="Q22" s="35"/>
      <c r="R22" s="6">
        <f t="shared" si="1"/>
        <v>0.25</v>
      </c>
      <c r="S22" s="6">
        <f t="shared" si="2"/>
        <v>0.25</v>
      </c>
    </row>
    <row r="23" spans="1:19" x14ac:dyDescent="0.25">
      <c r="A23" s="35">
        <v>43</v>
      </c>
      <c r="B23" s="41">
        <v>1</v>
      </c>
      <c r="C23" s="41"/>
      <c r="D23" s="41"/>
      <c r="E23" s="41" t="s">
        <v>63</v>
      </c>
      <c r="F23" s="37">
        <v>43270</v>
      </c>
      <c r="G23" s="41" t="s">
        <v>66</v>
      </c>
      <c r="H23" s="41" t="s">
        <v>32</v>
      </c>
      <c r="I23" s="4" t="s">
        <v>30</v>
      </c>
      <c r="J23" s="6">
        <v>0.28888888888888886</v>
      </c>
      <c r="K23" s="42">
        <v>98</v>
      </c>
      <c r="L23" s="47" t="s">
        <v>10</v>
      </c>
      <c r="M23" s="1">
        <v>456</v>
      </c>
      <c r="N23" s="86">
        <f t="shared" si="0"/>
        <v>0.21491228070175439</v>
      </c>
      <c r="O23" s="35"/>
      <c r="P23" s="35"/>
      <c r="Q23" s="35"/>
      <c r="R23" s="6">
        <f t="shared" si="1"/>
        <v>0.28125</v>
      </c>
      <c r="S23" s="6">
        <f t="shared" si="2"/>
        <v>0.25</v>
      </c>
    </row>
    <row r="24" spans="1:19" x14ac:dyDescent="0.25">
      <c r="A24" s="35">
        <v>45</v>
      </c>
      <c r="B24" s="41">
        <v>1</v>
      </c>
      <c r="C24" s="41"/>
      <c r="D24" s="41"/>
      <c r="E24" s="41" t="s">
        <v>63</v>
      </c>
      <c r="F24" s="37">
        <v>43270</v>
      </c>
      <c r="G24" s="41" t="s">
        <v>64</v>
      </c>
      <c r="H24" s="41" t="s">
        <v>65</v>
      </c>
      <c r="I24" s="4" t="s">
        <v>29</v>
      </c>
      <c r="J24" s="6">
        <v>0.3</v>
      </c>
      <c r="K24" s="42">
        <v>36</v>
      </c>
      <c r="L24" s="47" t="s">
        <v>10</v>
      </c>
      <c r="M24" s="1">
        <v>456</v>
      </c>
      <c r="N24" s="86">
        <f t="shared" si="0"/>
        <v>7.8947368421052627E-2</v>
      </c>
      <c r="O24" s="35"/>
      <c r="P24" s="35"/>
      <c r="Q24" s="35"/>
      <c r="R24" s="6">
        <f t="shared" si="1"/>
        <v>0.29166666666666663</v>
      </c>
      <c r="S24" s="6">
        <f t="shared" si="2"/>
        <v>0.29166666666666663</v>
      </c>
    </row>
    <row r="25" spans="1:19" x14ac:dyDescent="0.25">
      <c r="A25" s="35">
        <v>47</v>
      </c>
      <c r="B25" s="41">
        <v>1</v>
      </c>
      <c r="C25" s="41"/>
      <c r="D25" s="41"/>
      <c r="E25" s="41" t="s">
        <v>63</v>
      </c>
      <c r="F25" s="37">
        <v>43270</v>
      </c>
      <c r="G25" s="41" t="s">
        <v>66</v>
      </c>
      <c r="H25" s="41" t="s">
        <v>32</v>
      </c>
      <c r="I25" s="4" t="s">
        <v>30</v>
      </c>
      <c r="J25" s="6">
        <v>0.33055555555555555</v>
      </c>
      <c r="K25" s="42">
        <v>186</v>
      </c>
      <c r="L25" s="47" t="s">
        <v>10</v>
      </c>
      <c r="M25" s="1">
        <v>456</v>
      </c>
      <c r="N25" s="86">
        <f t="shared" si="0"/>
        <v>0.40789473684210525</v>
      </c>
      <c r="O25" s="35"/>
      <c r="P25" s="35"/>
      <c r="Q25" s="35"/>
      <c r="R25" s="6">
        <f t="shared" si="1"/>
        <v>0.32291666666666663</v>
      </c>
      <c r="S25" s="6">
        <f t="shared" si="2"/>
        <v>0.29166666666666663</v>
      </c>
    </row>
    <row r="26" spans="1:19" x14ac:dyDescent="0.25">
      <c r="A26" s="35">
        <v>49</v>
      </c>
      <c r="B26" s="41">
        <v>1</v>
      </c>
      <c r="C26" s="41"/>
      <c r="D26" s="41"/>
      <c r="E26" s="41" t="s">
        <v>63</v>
      </c>
      <c r="F26" s="37">
        <v>43270</v>
      </c>
      <c r="G26" s="41" t="s">
        <v>64</v>
      </c>
      <c r="H26" s="41" t="s">
        <v>65</v>
      </c>
      <c r="I26" s="4" t="s">
        <v>29</v>
      </c>
      <c r="J26" s="6">
        <v>0.34722222222222221</v>
      </c>
      <c r="K26" s="42">
        <v>32</v>
      </c>
      <c r="L26" s="47" t="s">
        <v>10</v>
      </c>
      <c r="M26" s="1">
        <v>456</v>
      </c>
      <c r="N26" s="86">
        <f t="shared" si="0"/>
        <v>7.0175438596491224E-2</v>
      </c>
      <c r="O26" s="35"/>
      <c r="P26" s="35"/>
      <c r="Q26" s="35"/>
      <c r="R26" s="6">
        <f t="shared" si="1"/>
        <v>0.34375</v>
      </c>
      <c r="S26" s="6">
        <f t="shared" si="2"/>
        <v>0.33333333333333331</v>
      </c>
    </row>
    <row r="27" spans="1:19" x14ac:dyDescent="0.25">
      <c r="A27" s="35">
        <v>51</v>
      </c>
      <c r="B27" s="41">
        <v>1</v>
      </c>
      <c r="C27" s="41"/>
      <c r="D27" s="41"/>
      <c r="E27" s="41" t="s">
        <v>63</v>
      </c>
      <c r="F27" s="37">
        <v>43270</v>
      </c>
      <c r="G27" s="41" t="s">
        <v>66</v>
      </c>
      <c r="H27" s="41" t="s">
        <v>32</v>
      </c>
      <c r="I27" s="4" t="s">
        <v>30</v>
      </c>
      <c r="J27" s="6">
        <v>0.37638888888888888</v>
      </c>
      <c r="K27" s="42">
        <v>95</v>
      </c>
      <c r="L27" s="47" t="s">
        <v>10</v>
      </c>
      <c r="M27" s="1">
        <v>456</v>
      </c>
      <c r="N27" s="86">
        <f t="shared" si="0"/>
        <v>0.20833333333333334</v>
      </c>
      <c r="O27" s="35"/>
      <c r="P27" s="35"/>
      <c r="Q27" s="35"/>
      <c r="R27" s="6">
        <f t="shared" si="1"/>
        <v>0.375</v>
      </c>
      <c r="S27" s="6">
        <f t="shared" si="2"/>
        <v>0.375</v>
      </c>
    </row>
    <row r="28" spans="1:19" x14ac:dyDescent="0.25">
      <c r="A28" s="35">
        <v>53</v>
      </c>
      <c r="B28" s="41">
        <v>1</v>
      </c>
      <c r="C28" s="41"/>
      <c r="D28" s="41"/>
      <c r="E28" s="41" t="s">
        <v>63</v>
      </c>
      <c r="F28" s="37">
        <v>43270</v>
      </c>
      <c r="G28" s="41" t="s">
        <v>66</v>
      </c>
      <c r="H28" s="41" t="s">
        <v>32</v>
      </c>
      <c r="I28" s="4" t="s">
        <v>30</v>
      </c>
      <c r="J28" s="6">
        <v>0.5854166666666667</v>
      </c>
      <c r="K28" s="42">
        <v>115</v>
      </c>
      <c r="L28" s="47" t="s">
        <v>10</v>
      </c>
      <c r="M28" s="1">
        <v>456</v>
      </c>
      <c r="N28" s="86">
        <f t="shared" si="0"/>
        <v>0.25219298245614036</v>
      </c>
      <c r="O28" s="35"/>
      <c r="P28" s="35"/>
      <c r="Q28" s="35"/>
      <c r="R28" s="6">
        <f t="shared" si="1"/>
        <v>0.58333333333333326</v>
      </c>
      <c r="S28" s="6">
        <f t="shared" si="2"/>
        <v>0.58333333333333326</v>
      </c>
    </row>
    <row r="29" spans="1:19" x14ac:dyDescent="0.25">
      <c r="A29" s="35">
        <v>55</v>
      </c>
      <c r="B29" s="41">
        <v>1</v>
      </c>
      <c r="C29" s="41"/>
      <c r="D29" s="41"/>
      <c r="E29" s="41" t="s">
        <v>63</v>
      </c>
      <c r="F29" s="37">
        <v>43270</v>
      </c>
      <c r="G29" s="41" t="s">
        <v>64</v>
      </c>
      <c r="H29" s="41" t="s">
        <v>65</v>
      </c>
      <c r="I29" s="4" t="s">
        <v>29</v>
      </c>
      <c r="J29" s="6">
        <v>0.59930555555555554</v>
      </c>
      <c r="K29" s="42">
        <v>116</v>
      </c>
      <c r="L29" s="47" t="s">
        <v>10</v>
      </c>
      <c r="M29" s="1">
        <v>456</v>
      </c>
      <c r="N29" s="86">
        <f t="shared" si="0"/>
        <v>0.25438596491228072</v>
      </c>
      <c r="O29" s="35"/>
      <c r="P29" s="35"/>
      <c r="Q29" s="35"/>
      <c r="R29" s="6">
        <f t="shared" si="1"/>
        <v>0.59375</v>
      </c>
      <c r="S29" s="6">
        <f t="shared" si="2"/>
        <v>0.58333333333333326</v>
      </c>
    </row>
    <row r="30" spans="1:19" x14ac:dyDescent="0.25">
      <c r="A30" s="35">
        <v>57</v>
      </c>
      <c r="B30" s="41">
        <v>1</v>
      </c>
      <c r="C30" s="41"/>
      <c r="D30" s="41"/>
      <c r="E30" s="41" t="s">
        <v>63</v>
      </c>
      <c r="F30" s="37">
        <v>43270</v>
      </c>
      <c r="G30" s="41" t="s">
        <v>66</v>
      </c>
      <c r="H30" s="41" t="s">
        <v>32</v>
      </c>
      <c r="I30" s="4" t="s">
        <v>30</v>
      </c>
      <c r="J30" s="6">
        <v>0.62847222222222221</v>
      </c>
      <c r="K30" s="42">
        <v>58</v>
      </c>
      <c r="L30" s="47" t="s">
        <v>10</v>
      </c>
      <c r="M30" s="1">
        <v>456</v>
      </c>
      <c r="N30" s="86">
        <f t="shared" si="0"/>
        <v>0.12719298245614036</v>
      </c>
      <c r="O30" s="35"/>
      <c r="P30" s="35"/>
      <c r="Q30" s="35"/>
      <c r="R30" s="6">
        <f t="shared" si="1"/>
        <v>0.625</v>
      </c>
      <c r="S30" s="6">
        <f t="shared" si="2"/>
        <v>0.625</v>
      </c>
    </row>
    <row r="31" spans="1:19" x14ac:dyDescent="0.25">
      <c r="A31" s="35">
        <v>59</v>
      </c>
      <c r="B31" s="41">
        <v>1</v>
      </c>
      <c r="C31" s="41"/>
      <c r="D31" s="41"/>
      <c r="E31" s="41" t="s">
        <v>63</v>
      </c>
      <c r="F31" s="37">
        <v>43270</v>
      </c>
      <c r="G31" s="41" t="s">
        <v>64</v>
      </c>
      <c r="H31" s="41" t="s">
        <v>65</v>
      </c>
      <c r="I31" s="4" t="s">
        <v>29</v>
      </c>
      <c r="J31" s="6">
        <v>0.6430555555555556</v>
      </c>
      <c r="K31" s="42">
        <v>142</v>
      </c>
      <c r="L31" s="47" t="s">
        <v>10</v>
      </c>
      <c r="M31" s="1">
        <v>456</v>
      </c>
      <c r="N31" s="86">
        <f t="shared" si="0"/>
        <v>0.31140350877192985</v>
      </c>
      <c r="O31" s="35"/>
      <c r="P31" s="35"/>
      <c r="Q31" s="35"/>
      <c r="R31" s="6">
        <f t="shared" si="1"/>
        <v>0.63541666666666663</v>
      </c>
      <c r="S31" s="6">
        <f t="shared" si="2"/>
        <v>0.625</v>
      </c>
    </row>
    <row r="32" spans="1:19" x14ac:dyDescent="0.25">
      <c r="A32" s="35">
        <v>61</v>
      </c>
      <c r="B32" s="41">
        <v>1</v>
      </c>
      <c r="C32" s="41"/>
      <c r="D32" s="41"/>
      <c r="E32" s="41" t="s">
        <v>63</v>
      </c>
      <c r="F32" s="37">
        <v>43270</v>
      </c>
      <c r="G32" s="41" t="s">
        <v>66</v>
      </c>
      <c r="H32" s="41" t="s">
        <v>32</v>
      </c>
      <c r="I32" s="4" t="s">
        <v>30</v>
      </c>
      <c r="J32" s="6">
        <v>0.67291666666666672</v>
      </c>
      <c r="K32" s="42">
        <v>67</v>
      </c>
      <c r="L32" s="47" t="s">
        <v>10</v>
      </c>
      <c r="M32" s="1">
        <v>456</v>
      </c>
      <c r="N32" s="86">
        <f t="shared" si="0"/>
        <v>0.14692982456140352</v>
      </c>
      <c r="O32" s="35"/>
      <c r="P32" s="35"/>
      <c r="Q32" s="35"/>
      <c r="R32" s="6">
        <f t="shared" si="1"/>
        <v>0.66666666666666663</v>
      </c>
      <c r="S32" s="6">
        <f t="shared" si="2"/>
        <v>0.66666666666666663</v>
      </c>
    </row>
    <row r="33" spans="1:19" x14ac:dyDescent="0.25">
      <c r="A33" s="35">
        <v>63</v>
      </c>
      <c r="B33" s="41">
        <v>1</v>
      </c>
      <c r="C33" s="41"/>
      <c r="D33" s="41"/>
      <c r="E33" s="41" t="s">
        <v>63</v>
      </c>
      <c r="F33" s="37">
        <v>43270</v>
      </c>
      <c r="G33" s="41" t="s">
        <v>64</v>
      </c>
      <c r="H33" s="41" t="s">
        <v>65</v>
      </c>
      <c r="I33" s="4" t="s">
        <v>29</v>
      </c>
      <c r="J33" s="6">
        <v>0.68472222222222223</v>
      </c>
      <c r="K33" s="42">
        <v>199</v>
      </c>
      <c r="L33" s="47" t="s">
        <v>10</v>
      </c>
      <c r="M33" s="1">
        <v>456</v>
      </c>
      <c r="N33" s="86">
        <f t="shared" si="0"/>
        <v>0.43640350877192985</v>
      </c>
      <c r="O33" s="35"/>
      <c r="P33" s="35"/>
      <c r="Q33" s="35"/>
      <c r="R33" s="6">
        <f t="shared" si="1"/>
        <v>0.67708333333333326</v>
      </c>
      <c r="S33" s="6">
        <f t="shared" si="2"/>
        <v>0.66666666666666663</v>
      </c>
    </row>
    <row r="34" spans="1:19" x14ac:dyDescent="0.25">
      <c r="A34" s="35">
        <v>65</v>
      </c>
      <c r="B34" s="41">
        <v>2</v>
      </c>
      <c r="C34" s="41"/>
      <c r="D34" s="41"/>
      <c r="E34" s="41" t="s">
        <v>63</v>
      </c>
      <c r="F34" s="37">
        <v>43270</v>
      </c>
      <c r="G34" s="41" t="s">
        <v>66</v>
      </c>
      <c r="H34" s="41" t="s">
        <v>32</v>
      </c>
      <c r="I34" s="4" t="s">
        <v>30</v>
      </c>
      <c r="J34" s="6">
        <v>0.71388888888888891</v>
      </c>
      <c r="K34" s="42">
        <v>26</v>
      </c>
      <c r="L34" s="47" t="s">
        <v>10</v>
      </c>
      <c r="M34" s="1">
        <v>456</v>
      </c>
      <c r="N34" s="86">
        <f t="shared" si="0"/>
        <v>5.701754385964912E-2</v>
      </c>
      <c r="O34" s="35"/>
      <c r="P34" s="35"/>
      <c r="Q34" s="35"/>
      <c r="R34" s="6">
        <f t="shared" si="1"/>
        <v>0.70833333333333326</v>
      </c>
      <c r="S34" s="6">
        <f t="shared" si="2"/>
        <v>0.70833333333333326</v>
      </c>
    </row>
    <row r="35" spans="1:19" x14ac:dyDescent="0.25">
      <c r="A35" s="35">
        <v>67</v>
      </c>
      <c r="B35" s="41">
        <v>2</v>
      </c>
      <c r="C35" s="41"/>
      <c r="D35" s="41"/>
      <c r="E35" s="41" t="s">
        <v>63</v>
      </c>
      <c r="F35" s="37">
        <v>43270</v>
      </c>
      <c r="G35" s="41" t="s">
        <v>64</v>
      </c>
      <c r="H35" s="41" t="s">
        <v>65</v>
      </c>
      <c r="I35" s="4" t="s">
        <v>29</v>
      </c>
      <c r="J35" s="6">
        <v>0.72638888888888886</v>
      </c>
      <c r="K35" s="42">
        <v>95</v>
      </c>
      <c r="L35" s="47" t="s">
        <v>10</v>
      </c>
      <c r="M35" s="1">
        <v>456</v>
      </c>
      <c r="N35" s="86">
        <f t="shared" si="0"/>
        <v>0.20833333333333334</v>
      </c>
      <c r="O35" s="35"/>
      <c r="P35" s="35"/>
      <c r="Q35" s="35"/>
      <c r="R35" s="6">
        <f t="shared" si="1"/>
        <v>0.71875</v>
      </c>
      <c r="S35" s="6">
        <f t="shared" si="2"/>
        <v>0.70833333333333326</v>
      </c>
    </row>
    <row r="36" spans="1:19" x14ac:dyDescent="0.25">
      <c r="A36" s="35">
        <v>69</v>
      </c>
      <c r="B36" s="35">
        <v>1</v>
      </c>
      <c r="C36" s="35"/>
      <c r="D36" s="35"/>
      <c r="E36" s="35" t="s">
        <v>67</v>
      </c>
      <c r="F36" s="37">
        <v>43258</v>
      </c>
      <c r="G36" s="35" t="s">
        <v>68</v>
      </c>
      <c r="H36" s="38" t="s">
        <v>32</v>
      </c>
      <c r="I36" s="4" t="s">
        <v>30</v>
      </c>
      <c r="J36" s="6">
        <v>0.25833333333333336</v>
      </c>
      <c r="K36" s="39">
        <v>121</v>
      </c>
      <c r="L36" s="35" t="s">
        <v>11</v>
      </c>
      <c r="M36" s="1">
        <v>656</v>
      </c>
      <c r="N36" s="86">
        <f t="shared" si="0"/>
        <v>0.18445121951219512</v>
      </c>
      <c r="O36" s="35"/>
      <c r="P36" s="35"/>
      <c r="Q36" s="35"/>
      <c r="R36" s="6">
        <f t="shared" si="1"/>
        <v>0.25</v>
      </c>
      <c r="S36" s="6">
        <f t="shared" si="2"/>
        <v>0.25</v>
      </c>
    </row>
    <row r="37" spans="1:19" x14ac:dyDescent="0.25">
      <c r="A37" s="35">
        <v>70</v>
      </c>
      <c r="B37" s="35">
        <v>1</v>
      </c>
      <c r="C37" s="35"/>
      <c r="D37" s="35"/>
      <c r="E37" s="35" t="s">
        <v>67</v>
      </c>
      <c r="F37" s="37">
        <v>43258</v>
      </c>
      <c r="G37" s="35" t="s">
        <v>68</v>
      </c>
      <c r="H37" s="38" t="s">
        <v>32</v>
      </c>
      <c r="I37" s="4" t="s">
        <v>30</v>
      </c>
      <c r="J37" s="6">
        <v>0.30069444444444443</v>
      </c>
      <c r="K37" s="39">
        <v>159</v>
      </c>
      <c r="L37" s="35" t="s">
        <v>11</v>
      </c>
      <c r="M37" s="1">
        <v>656</v>
      </c>
      <c r="N37" s="86">
        <f t="shared" si="0"/>
        <v>0.2423780487804878</v>
      </c>
      <c r="O37" s="35"/>
      <c r="P37" s="35"/>
      <c r="Q37" s="35"/>
      <c r="R37" s="6">
        <f t="shared" si="1"/>
        <v>0.29166666666666663</v>
      </c>
      <c r="S37" s="6">
        <f t="shared" si="2"/>
        <v>0.29166666666666663</v>
      </c>
    </row>
    <row r="38" spans="1:19" x14ac:dyDescent="0.25">
      <c r="A38" s="35">
        <v>71</v>
      </c>
      <c r="B38" s="35">
        <v>1</v>
      </c>
      <c r="C38" s="35"/>
      <c r="D38" s="35"/>
      <c r="E38" s="35" t="s">
        <v>67</v>
      </c>
      <c r="F38" s="37">
        <v>43258</v>
      </c>
      <c r="G38" s="35" t="s">
        <v>69</v>
      </c>
      <c r="H38" s="38" t="s">
        <v>15</v>
      </c>
      <c r="I38" s="1" t="s">
        <v>29</v>
      </c>
      <c r="J38" s="6">
        <v>0.31666666666666665</v>
      </c>
      <c r="K38" s="39">
        <v>32</v>
      </c>
      <c r="L38" s="35" t="s">
        <v>11</v>
      </c>
      <c r="M38" s="1">
        <v>656</v>
      </c>
      <c r="N38" s="86">
        <f t="shared" si="0"/>
        <v>4.878048780487805E-2</v>
      </c>
      <c r="O38" s="35"/>
      <c r="P38" s="35"/>
      <c r="Q38" s="35"/>
      <c r="R38" s="6">
        <f t="shared" si="1"/>
        <v>0.3125</v>
      </c>
      <c r="S38" s="6">
        <f t="shared" si="2"/>
        <v>0.29166666666666663</v>
      </c>
    </row>
    <row r="39" spans="1:19" x14ac:dyDescent="0.25">
      <c r="A39" s="35">
        <v>72</v>
      </c>
      <c r="B39" s="35">
        <v>1</v>
      </c>
      <c r="C39" s="35"/>
      <c r="D39" s="35"/>
      <c r="E39" s="35" t="s">
        <v>67</v>
      </c>
      <c r="F39" s="37">
        <v>43258</v>
      </c>
      <c r="G39" s="35" t="s">
        <v>68</v>
      </c>
      <c r="H39" s="38" t="s">
        <v>32</v>
      </c>
      <c r="I39" s="4" t="s">
        <v>30</v>
      </c>
      <c r="J39" s="6">
        <v>0.35069444444444442</v>
      </c>
      <c r="K39" s="39">
        <v>54</v>
      </c>
      <c r="L39" s="35" t="s">
        <v>11</v>
      </c>
      <c r="M39" s="1">
        <v>656</v>
      </c>
      <c r="N39" s="86">
        <f t="shared" si="0"/>
        <v>8.2317073170731711E-2</v>
      </c>
      <c r="O39" s="35"/>
      <c r="P39" s="35"/>
      <c r="Q39" s="35"/>
      <c r="R39" s="6">
        <f t="shared" si="1"/>
        <v>0.34375</v>
      </c>
      <c r="S39" s="6">
        <f t="shared" si="2"/>
        <v>0.33333333333333331</v>
      </c>
    </row>
    <row r="40" spans="1:19" x14ac:dyDescent="0.25">
      <c r="A40" s="35">
        <v>73</v>
      </c>
      <c r="B40" s="35">
        <v>1</v>
      </c>
      <c r="C40" s="35"/>
      <c r="D40" s="35"/>
      <c r="E40" s="35" t="s">
        <v>67</v>
      </c>
      <c r="F40" s="37">
        <v>43258</v>
      </c>
      <c r="G40" s="35" t="s">
        <v>69</v>
      </c>
      <c r="H40" s="38" t="s">
        <v>39</v>
      </c>
      <c r="I40" s="1" t="s">
        <v>29</v>
      </c>
      <c r="J40" s="6">
        <v>0.35902777777777778</v>
      </c>
      <c r="K40" s="39">
        <v>44</v>
      </c>
      <c r="L40" s="35" t="s">
        <v>11</v>
      </c>
      <c r="M40" s="1">
        <v>656</v>
      </c>
      <c r="N40" s="86">
        <f t="shared" si="0"/>
        <v>6.7073170731707321E-2</v>
      </c>
      <c r="O40" s="35"/>
      <c r="P40" s="35"/>
      <c r="Q40" s="35"/>
      <c r="R40" s="6">
        <f t="shared" si="1"/>
        <v>0.35416666666666663</v>
      </c>
      <c r="S40" s="6">
        <f t="shared" si="2"/>
        <v>0.33333333333333331</v>
      </c>
    </row>
    <row r="41" spans="1:19" x14ac:dyDescent="0.25">
      <c r="A41" s="35">
        <v>74</v>
      </c>
      <c r="B41" s="35">
        <v>1</v>
      </c>
      <c r="C41" s="35"/>
      <c r="D41" s="35"/>
      <c r="E41" s="35" t="s">
        <v>67</v>
      </c>
      <c r="F41" s="37">
        <v>43258</v>
      </c>
      <c r="G41" s="35" t="s">
        <v>68</v>
      </c>
      <c r="H41" s="38" t="s">
        <v>32</v>
      </c>
      <c r="I41" s="4" t="s">
        <v>30</v>
      </c>
      <c r="J41" s="6">
        <v>0.37916666666666665</v>
      </c>
      <c r="K41" s="39">
        <v>112</v>
      </c>
      <c r="L41" s="35" t="s">
        <v>11</v>
      </c>
      <c r="M41" s="1">
        <v>656</v>
      </c>
      <c r="N41" s="86">
        <f t="shared" si="0"/>
        <v>0.17073170731707318</v>
      </c>
      <c r="O41" s="35"/>
      <c r="P41" s="35"/>
      <c r="Q41" s="35"/>
      <c r="R41" s="6">
        <f t="shared" si="1"/>
        <v>0.375</v>
      </c>
      <c r="S41" s="6">
        <f t="shared" si="2"/>
        <v>0.375</v>
      </c>
    </row>
    <row r="42" spans="1:19" x14ac:dyDescent="0.25">
      <c r="A42" s="35">
        <v>75</v>
      </c>
      <c r="B42" s="35">
        <v>1</v>
      </c>
      <c r="C42" s="35"/>
      <c r="D42" s="35"/>
      <c r="E42" s="35" t="s">
        <v>67</v>
      </c>
      <c r="F42" s="37">
        <v>43258</v>
      </c>
      <c r="G42" s="35" t="s">
        <v>69</v>
      </c>
      <c r="H42" s="38" t="s">
        <v>17</v>
      </c>
      <c r="I42" s="1" t="s">
        <v>29</v>
      </c>
      <c r="J42" s="6">
        <v>0.62152777777777779</v>
      </c>
      <c r="K42" s="39">
        <v>124</v>
      </c>
      <c r="L42" s="35" t="s">
        <v>11</v>
      </c>
      <c r="M42" s="1">
        <v>656</v>
      </c>
      <c r="N42" s="86">
        <f t="shared" si="0"/>
        <v>0.18902439024390244</v>
      </c>
      <c r="O42" s="35"/>
      <c r="P42" s="35"/>
      <c r="Q42" s="35"/>
      <c r="R42" s="6">
        <f t="shared" si="1"/>
        <v>0.61458333333333326</v>
      </c>
      <c r="S42" s="6">
        <f t="shared" si="2"/>
        <v>0.58333333333333326</v>
      </c>
    </row>
    <row r="43" spans="1:19" x14ac:dyDescent="0.25">
      <c r="A43" s="35">
        <v>76</v>
      </c>
      <c r="B43" s="35">
        <v>1</v>
      </c>
      <c r="C43" s="35"/>
      <c r="D43" s="35"/>
      <c r="E43" s="35" t="s">
        <v>67</v>
      </c>
      <c r="F43" s="37">
        <v>43258</v>
      </c>
      <c r="G43" s="35" t="s">
        <v>68</v>
      </c>
      <c r="H43" s="38" t="s">
        <v>32</v>
      </c>
      <c r="I43" s="4" t="s">
        <v>30</v>
      </c>
      <c r="J43" s="6">
        <v>0.64722222222222225</v>
      </c>
      <c r="K43" s="39">
        <v>61</v>
      </c>
      <c r="L43" s="35" t="s">
        <v>11</v>
      </c>
      <c r="M43" s="1">
        <v>656</v>
      </c>
      <c r="N43" s="86">
        <f t="shared" si="0"/>
        <v>9.298780487804878E-2</v>
      </c>
      <c r="O43" s="35"/>
      <c r="P43" s="35"/>
      <c r="Q43" s="35"/>
      <c r="R43" s="6">
        <f t="shared" si="1"/>
        <v>0.64583333333333326</v>
      </c>
      <c r="S43" s="6">
        <f t="shared" si="2"/>
        <v>0.625</v>
      </c>
    </row>
    <row r="44" spans="1:19" x14ac:dyDescent="0.25">
      <c r="A44" s="35">
        <v>77</v>
      </c>
      <c r="B44" s="35">
        <v>1</v>
      </c>
      <c r="C44" s="35"/>
      <c r="D44" s="35"/>
      <c r="E44" s="35" t="s">
        <v>67</v>
      </c>
      <c r="F44" s="37">
        <v>43258</v>
      </c>
      <c r="G44" s="35" t="s">
        <v>69</v>
      </c>
      <c r="H44" s="38" t="s">
        <v>39</v>
      </c>
      <c r="I44" s="1" t="s">
        <v>29</v>
      </c>
      <c r="J44" s="6">
        <v>0.69236111111111109</v>
      </c>
      <c r="K44" s="39">
        <v>93</v>
      </c>
      <c r="L44" s="35" t="s">
        <v>11</v>
      </c>
      <c r="M44" s="1">
        <v>656</v>
      </c>
      <c r="N44" s="86">
        <f t="shared" si="0"/>
        <v>0.14176829268292682</v>
      </c>
      <c r="O44" s="35"/>
      <c r="P44" s="35"/>
      <c r="Q44" s="35"/>
      <c r="R44" s="6">
        <f t="shared" si="1"/>
        <v>0.6875</v>
      </c>
      <c r="S44" s="6">
        <f t="shared" si="2"/>
        <v>0.66666666666666663</v>
      </c>
    </row>
    <row r="45" spans="1:19" x14ac:dyDescent="0.25">
      <c r="A45" s="35">
        <v>78</v>
      </c>
      <c r="B45" s="35">
        <v>1</v>
      </c>
      <c r="C45" s="35"/>
      <c r="D45" s="35"/>
      <c r="E45" s="35" t="s">
        <v>67</v>
      </c>
      <c r="F45" s="37">
        <v>43258</v>
      </c>
      <c r="G45" s="35" t="s">
        <v>68</v>
      </c>
      <c r="H45" s="38" t="s">
        <v>32</v>
      </c>
      <c r="I45" s="4" t="s">
        <v>30</v>
      </c>
      <c r="J45" s="6">
        <v>0.69861111111111107</v>
      </c>
      <c r="K45" s="39">
        <v>110</v>
      </c>
      <c r="L45" s="35" t="s">
        <v>11</v>
      </c>
      <c r="M45" s="1">
        <v>656</v>
      </c>
      <c r="N45" s="86">
        <f t="shared" si="0"/>
        <v>0.1676829268292683</v>
      </c>
      <c r="O45" s="35"/>
      <c r="P45" s="35"/>
      <c r="Q45" s="35"/>
      <c r="R45" s="6">
        <f t="shared" si="1"/>
        <v>0.69791666666666663</v>
      </c>
      <c r="S45" s="6">
        <f t="shared" si="2"/>
        <v>0.66666666666666663</v>
      </c>
    </row>
    <row r="46" spans="1:19" x14ac:dyDescent="0.25">
      <c r="A46" s="35">
        <v>89</v>
      </c>
      <c r="B46" s="35">
        <v>1</v>
      </c>
      <c r="C46" s="35"/>
      <c r="D46" s="35"/>
      <c r="E46" s="35" t="s">
        <v>67</v>
      </c>
      <c r="F46" s="37">
        <v>43258</v>
      </c>
      <c r="G46" s="35" t="s">
        <v>68</v>
      </c>
      <c r="H46" s="38" t="s">
        <v>32</v>
      </c>
      <c r="I46" s="4" t="s">
        <v>30</v>
      </c>
      <c r="J46" s="6">
        <v>0.27777777777777779</v>
      </c>
      <c r="K46" s="39">
        <v>208</v>
      </c>
      <c r="L46" s="35" t="s">
        <v>11</v>
      </c>
      <c r="M46" s="1">
        <v>656</v>
      </c>
      <c r="N46" s="86">
        <f t="shared" si="0"/>
        <v>0.31707317073170732</v>
      </c>
      <c r="O46" s="35"/>
      <c r="P46" s="35"/>
      <c r="Q46" s="35"/>
      <c r="R46" s="6">
        <f t="shared" si="1"/>
        <v>0.27083333333333331</v>
      </c>
      <c r="S46" s="6">
        <f t="shared" si="2"/>
        <v>0.25</v>
      </c>
    </row>
    <row r="47" spans="1:19" x14ac:dyDescent="0.25">
      <c r="A47" s="35">
        <v>90</v>
      </c>
      <c r="B47" s="35">
        <v>1</v>
      </c>
      <c r="C47" s="35"/>
      <c r="D47" s="35"/>
      <c r="E47" s="35" t="s">
        <v>67</v>
      </c>
      <c r="F47" s="37">
        <v>43258</v>
      </c>
      <c r="G47" s="35" t="s">
        <v>69</v>
      </c>
      <c r="H47" s="38" t="s">
        <v>16</v>
      </c>
      <c r="I47" s="1" t="s">
        <v>29</v>
      </c>
      <c r="J47" s="6">
        <v>0.29097222222222224</v>
      </c>
      <c r="K47" s="39">
        <v>205</v>
      </c>
      <c r="L47" s="35" t="s">
        <v>11</v>
      </c>
      <c r="M47" s="1">
        <v>656</v>
      </c>
      <c r="N47" s="86">
        <f t="shared" si="0"/>
        <v>0.3125</v>
      </c>
      <c r="O47" s="35"/>
      <c r="P47" s="35"/>
      <c r="Q47" s="35"/>
      <c r="R47" s="6">
        <f t="shared" si="1"/>
        <v>0.28125</v>
      </c>
      <c r="S47" s="6">
        <f t="shared" si="2"/>
        <v>0.25</v>
      </c>
    </row>
    <row r="48" spans="1:19" x14ac:dyDescent="0.25">
      <c r="A48" s="35">
        <v>91</v>
      </c>
      <c r="B48" s="35">
        <v>1</v>
      </c>
      <c r="C48" s="35"/>
      <c r="D48" s="35"/>
      <c r="E48" s="35" t="s">
        <v>67</v>
      </c>
      <c r="F48" s="37">
        <v>43258</v>
      </c>
      <c r="G48" s="35" t="s">
        <v>68</v>
      </c>
      <c r="H48" s="38" t="s">
        <v>32</v>
      </c>
      <c r="I48" s="4" t="s">
        <v>30</v>
      </c>
      <c r="J48" s="6">
        <v>0.31875000000000003</v>
      </c>
      <c r="K48" s="39">
        <v>166</v>
      </c>
      <c r="L48" s="35" t="s">
        <v>11</v>
      </c>
      <c r="M48" s="1">
        <v>656</v>
      </c>
      <c r="N48" s="86">
        <f t="shared" si="0"/>
        <v>0.25304878048780488</v>
      </c>
      <c r="O48" s="35"/>
      <c r="P48" s="35"/>
      <c r="Q48" s="35"/>
      <c r="R48" s="6">
        <f t="shared" si="1"/>
        <v>0.3125</v>
      </c>
      <c r="S48" s="6">
        <f t="shared" si="2"/>
        <v>0.29166666666666663</v>
      </c>
    </row>
    <row r="49" spans="1:19" x14ac:dyDescent="0.25">
      <c r="A49" s="35">
        <v>92</v>
      </c>
      <c r="B49" s="35">
        <v>1</v>
      </c>
      <c r="C49" s="35"/>
      <c r="D49" s="35"/>
      <c r="E49" s="35" t="s">
        <v>67</v>
      </c>
      <c r="F49" s="37">
        <v>43258</v>
      </c>
      <c r="G49" s="35" t="s">
        <v>68</v>
      </c>
      <c r="H49" s="38" t="s">
        <v>32</v>
      </c>
      <c r="I49" s="4" t="s">
        <v>30</v>
      </c>
      <c r="J49" s="6">
        <v>0.36458333333333331</v>
      </c>
      <c r="K49" s="39">
        <v>162</v>
      </c>
      <c r="L49" s="35" t="s">
        <v>11</v>
      </c>
      <c r="M49" s="1">
        <v>656</v>
      </c>
      <c r="N49" s="86">
        <f t="shared" si="0"/>
        <v>0.24695121951219512</v>
      </c>
      <c r="O49" s="35"/>
      <c r="P49" s="35"/>
      <c r="Q49" s="35"/>
      <c r="R49" s="6">
        <f t="shared" si="1"/>
        <v>0.36458333333333331</v>
      </c>
      <c r="S49" s="6">
        <f t="shared" si="2"/>
        <v>0.33333333333333331</v>
      </c>
    </row>
    <row r="50" spans="1:19" x14ac:dyDescent="0.25">
      <c r="A50" s="35">
        <v>93</v>
      </c>
      <c r="B50" s="35">
        <v>1</v>
      </c>
      <c r="C50" s="35"/>
      <c r="D50" s="35"/>
      <c r="E50" s="35" t="s">
        <v>67</v>
      </c>
      <c r="F50" s="37">
        <v>43258</v>
      </c>
      <c r="G50" s="35" t="s">
        <v>69</v>
      </c>
      <c r="H50" s="38" t="s">
        <v>17</v>
      </c>
      <c r="I50" s="1" t="s">
        <v>29</v>
      </c>
      <c r="J50" s="6">
        <v>0.37916666666666665</v>
      </c>
      <c r="K50" s="39">
        <v>46</v>
      </c>
      <c r="L50" s="35" t="s">
        <v>11</v>
      </c>
      <c r="M50" s="1">
        <v>656</v>
      </c>
      <c r="N50" s="86">
        <f t="shared" si="0"/>
        <v>7.0121951219512202E-2</v>
      </c>
      <c r="O50" s="35"/>
      <c r="P50" s="35"/>
      <c r="Q50" s="35"/>
      <c r="R50" s="6">
        <f t="shared" si="1"/>
        <v>0.375</v>
      </c>
      <c r="S50" s="6">
        <f t="shared" si="2"/>
        <v>0.375</v>
      </c>
    </row>
    <row r="51" spans="1:19" x14ac:dyDescent="0.25">
      <c r="A51" s="35">
        <v>94</v>
      </c>
      <c r="B51" s="35">
        <v>1</v>
      </c>
      <c r="C51" s="35"/>
      <c r="D51" s="35"/>
      <c r="E51" s="35" t="s">
        <v>67</v>
      </c>
      <c r="F51" s="37">
        <v>43258</v>
      </c>
      <c r="G51" s="35" t="s">
        <v>68</v>
      </c>
      <c r="H51" s="38" t="s">
        <v>32</v>
      </c>
      <c r="I51" s="4" t="s">
        <v>30</v>
      </c>
      <c r="J51" s="6">
        <v>0.40347222222222223</v>
      </c>
      <c r="K51" s="39">
        <v>116</v>
      </c>
      <c r="L51" s="35" t="s">
        <v>11</v>
      </c>
      <c r="M51" s="1">
        <v>656</v>
      </c>
      <c r="N51" s="86">
        <f t="shared" si="0"/>
        <v>0.17682926829268292</v>
      </c>
      <c r="O51" s="35"/>
      <c r="P51" s="35"/>
      <c r="Q51" s="35"/>
      <c r="R51" s="6">
        <f t="shared" si="1"/>
        <v>0.39583333333333331</v>
      </c>
      <c r="S51" s="6">
        <f t="shared" si="2"/>
        <v>0.375</v>
      </c>
    </row>
    <row r="52" spans="1:19" x14ac:dyDescent="0.25">
      <c r="A52" s="35">
        <v>95</v>
      </c>
      <c r="B52" s="35">
        <v>1</v>
      </c>
      <c r="C52" s="35"/>
      <c r="D52" s="35"/>
      <c r="E52" s="35" t="s">
        <v>67</v>
      </c>
      <c r="F52" s="37">
        <v>43258</v>
      </c>
      <c r="G52" s="35" t="s">
        <v>69</v>
      </c>
      <c r="H52" s="38" t="s">
        <v>15</v>
      </c>
      <c r="I52" s="1" t="s">
        <v>29</v>
      </c>
      <c r="J52" s="6">
        <v>0.59722222222222221</v>
      </c>
      <c r="K52" s="39">
        <v>61</v>
      </c>
      <c r="L52" s="35" t="s">
        <v>11</v>
      </c>
      <c r="M52" s="1">
        <v>656</v>
      </c>
      <c r="N52" s="86">
        <f t="shared" si="0"/>
        <v>9.298780487804878E-2</v>
      </c>
      <c r="O52" s="35"/>
      <c r="P52" s="35"/>
      <c r="Q52" s="35"/>
      <c r="R52" s="6">
        <f t="shared" si="1"/>
        <v>0.59375</v>
      </c>
      <c r="S52" s="6">
        <f t="shared" si="2"/>
        <v>0.58333333333333326</v>
      </c>
    </row>
    <row r="53" spans="1:19" x14ac:dyDescent="0.25">
      <c r="A53" s="35">
        <v>96</v>
      </c>
      <c r="B53" s="35">
        <v>1</v>
      </c>
      <c r="C53" s="35"/>
      <c r="D53" s="35"/>
      <c r="E53" s="35" t="s">
        <v>67</v>
      </c>
      <c r="F53" s="37">
        <v>43258</v>
      </c>
      <c r="G53" s="35" t="s">
        <v>68</v>
      </c>
      <c r="H53" s="38" t="s">
        <v>32</v>
      </c>
      <c r="I53" s="4" t="s">
        <v>30</v>
      </c>
      <c r="J53" s="6">
        <v>0.61319444444444449</v>
      </c>
      <c r="K53" s="39">
        <v>59</v>
      </c>
      <c r="L53" s="35" t="s">
        <v>11</v>
      </c>
      <c r="M53" s="1">
        <v>656</v>
      </c>
      <c r="N53" s="86">
        <f t="shared" si="0"/>
        <v>8.9939024390243899E-2</v>
      </c>
      <c r="O53" s="35"/>
      <c r="P53" s="35"/>
      <c r="Q53" s="35"/>
      <c r="R53" s="6">
        <f t="shared" si="1"/>
        <v>0.60416666666666663</v>
      </c>
      <c r="S53" s="6">
        <f t="shared" si="2"/>
        <v>0.58333333333333326</v>
      </c>
    </row>
    <row r="54" spans="1:19" x14ac:dyDescent="0.25">
      <c r="A54" s="35">
        <v>97</v>
      </c>
      <c r="B54" s="35">
        <v>1</v>
      </c>
      <c r="C54" s="35"/>
      <c r="D54" s="35"/>
      <c r="E54" s="35" t="s">
        <v>67</v>
      </c>
      <c r="F54" s="37">
        <v>43258</v>
      </c>
      <c r="G54" s="35" t="s">
        <v>69</v>
      </c>
      <c r="H54" s="40" t="s">
        <v>15</v>
      </c>
      <c r="I54" s="1" t="s">
        <v>29</v>
      </c>
      <c r="J54" s="6">
        <v>0.64652777777777781</v>
      </c>
      <c r="K54" s="39">
        <v>158</v>
      </c>
      <c r="L54" s="35" t="s">
        <v>11</v>
      </c>
      <c r="M54" s="1">
        <v>656</v>
      </c>
      <c r="N54" s="86">
        <f t="shared" si="0"/>
        <v>0.24085365853658536</v>
      </c>
      <c r="O54" s="35"/>
      <c r="P54" s="35"/>
      <c r="Q54" s="35"/>
      <c r="R54" s="6">
        <f t="shared" si="1"/>
        <v>0.64583333333333326</v>
      </c>
      <c r="S54" s="6">
        <f t="shared" si="2"/>
        <v>0.625</v>
      </c>
    </row>
    <row r="55" spans="1:19" x14ac:dyDescent="0.25">
      <c r="A55" s="35">
        <v>98</v>
      </c>
      <c r="B55" s="35">
        <v>1</v>
      </c>
      <c r="C55" s="35"/>
      <c r="D55" s="35"/>
      <c r="E55" s="35" t="s">
        <v>67</v>
      </c>
      <c r="F55" s="37">
        <v>43258</v>
      </c>
      <c r="G55" s="35" t="s">
        <v>69</v>
      </c>
      <c r="H55" s="38" t="s">
        <v>18</v>
      </c>
      <c r="I55" s="1" t="s">
        <v>29</v>
      </c>
      <c r="J55" s="6">
        <v>0.67291666666666661</v>
      </c>
      <c r="K55" s="39">
        <v>118</v>
      </c>
      <c r="L55" s="35" t="s">
        <v>11</v>
      </c>
      <c r="M55" s="1">
        <v>656</v>
      </c>
      <c r="N55" s="86">
        <f t="shared" si="0"/>
        <v>0.1798780487804878</v>
      </c>
      <c r="O55" s="35"/>
      <c r="P55" s="35"/>
      <c r="Q55" s="35"/>
      <c r="R55" s="6">
        <f t="shared" si="1"/>
        <v>0.66666666666666663</v>
      </c>
      <c r="S55" s="6">
        <f t="shared" si="2"/>
        <v>0.66666666666666663</v>
      </c>
    </row>
    <row r="56" spans="1:19" x14ac:dyDescent="0.25">
      <c r="A56" s="35">
        <v>99</v>
      </c>
      <c r="B56" s="35">
        <v>1</v>
      </c>
      <c r="C56" s="35"/>
      <c r="D56" s="35"/>
      <c r="E56" s="35" t="s">
        <v>67</v>
      </c>
      <c r="F56" s="37">
        <v>43258</v>
      </c>
      <c r="G56" s="35" t="s">
        <v>68</v>
      </c>
      <c r="H56" s="38" t="s">
        <v>32</v>
      </c>
      <c r="I56" s="4" t="s">
        <v>30</v>
      </c>
      <c r="J56" s="6">
        <v>0.69027777777777777</v>
      </c>
      <c r="K56" s="39">
        <v>90</v>
      </c>
      <c r="L56" s="35" t="s">
        <v>11</v>
      </c>
      <c r="M56" s="1">
        <v>656</v>
      </c>
      <c r="N56" s="86">
        <f t="shared" si="0"/>
        <v>0.13719512195121952</v>
      </c>
      <c r="O56" s="35"/>
      <c r="P56" s="35"/>
      <c r="Q56" s="35"/>
      <c r="R56" s="6">
        <f t="shared" si="1"/>
        <v>0.6875</v>
      </c>
      <c r="S56" s="6">
        <f t="shared" si="2"/>
        <v>0.66666666666666663</v>
      </c>
    </row>
    <row r="57" spans="1:19" x14ac:dyDescent="0.25">
      <c r="A57" s="35">
        <v>100</v>
      </c>
      <c r="B57" s="35">
        <v>1</v>
      </c>
      <c r="C57" s="35"/>
      <c r="D57" s="35"/>
      <c r="E57" s="35" t="s">
        <v>67</v>
      </c>
      <c r="F57" s="37">
        <v>43258</v>
      </c>
      <c r="G57" s="35" t="s">
        <v>69</v>
      </c>
      <c r="H57" s="38" t="s">
        <v>18</v>
      </c>
      <c r="I57" s="1" t="s">
        <v>29</v>
      </c>
      <c r="J57" s="6">
        <v>0.7104166666666667</v>
      </c>
      <c r="K57" s="39">
        <v>62</v>
      </c>
      <c r="L57" s="35" t="s">
        <v>11</v>
      </c>
      <c r="M57" s="1">
        <v>656</v>
      </c>
      <c r="N57" s="86">
        <f t="shared" si="0"/>
        <v>9.451219512195122E-2</v>
      </c>
      <c r="O57" s="35"/>
      <c r="P57" s="35"/>
      <c r="Q57" s="35"/>
      <c r="R57" s="6">
        <f t="shared" si="1"/>
        <v>0.70833333333333326</v>
      </c>
      <c r="S57" s="6">
        <f t="shared" si="2"/>
        <v>0.70833333333333326</v>
      </c>
    </row>
    <row r="58" spans="1:19" x14ac:dyDescent="0.25">
      <c r="A58" s="35">
        <v>113</v>
      </c>
      <c r="B58" s="41">
        <v>1</v>
      </c>
      <c r="C58" s="41"/>
      <c r="D58" s="41"/>
      <c r="E58" s="41" t="s">
        <v>70</v>
      </c>
      <c r="F58" s="37">
        <v>43265</v>
      </c>
      <c r="G58" s="41" t="s">
        <v>71</v>
      </c>
      <c r="H58" s="43" t="s">
        <v>72</v>
      </c>
      <c r="I58" s="4" t="s">
        <v>30</v>
      </c>
      <c r="J58" s="6">
        <v>0.25208333333333333</v>
      </c>
      <c r="K58" s="42">
        <v>87</v>
      </c>
      <c r="L58" s="47" t="s">
        <v>10</v>
      </c>
      <c r="M58" s="1">
        <v>456</v>
      </c>
      <c r="N58" s="86">
        <f t="shared" si="0"/>
        <v>0.19078947368421054</v>
      </c>
      <c r="O58" s="35"/>
      <c r="P58" s="35"/>
      <c r="Q58" s="35"/>
      <c r="R58" s="6">
        <f t="shared" si="1"/>
        <v>0.25</v>
      </c>
      <c r="S58" s="6">
        <f t="shared" si="2"/>
        <v>0.25</v>
      </c>
    </row>
    <row r="59" spans="1:19" x14ac:dyDescent="0.25">
      <c r="A59" s="35">
        <v>115</v>
      </c>
      <c r="B59" s="44">
        <v>1</v>
      </c>
      <c r="C59" s="44"/>
      <c r="D59" s="44"/>
      <c r="E59" s="44" t="s">
        <v>70</v>
      </c>
      <c r="F59" s="37">
        <v>43265</v>
      </c>
      <c r="G59" s="44" t="s">
        <v>73</v>
      </c>
      <c r="H59" s="45" t="s">
        <v>27</v>
      </c>
      <c r="I59" s="1" t="s">
        <v>29</v>
      </c>
      <c r="J59" s="6">
        <v>0.25624999999999998</v>
      </c>
      <c r="K59" s="46">
        <v>15</v>
      </c>
      <c r="L59" s="35" t="s">
        <v>10</v>
      </c>
      <c r="M59" s="1">
        <v>456</v>
      </c>
      <c r="N59" s="86">
        <f t="shared" si="0"/>
        <v>3.2894736842105261E-2</v>
      </c>
      <c r="O59" s="35"/>
      <c r="P59" s="35"/>
      <c r="Q59" s="35"/>
      <c r="R59" s="6">
        <f t="shared" si="1"/>
        <v>0.25</v>
      </c>
      <c r="S59" s="6">
        <f t="shared" si="2"/>
        <v>0.25</v>
      </c>
    </row>
    <row r="60" spans="1:19" x14ac:dyDescent="0.25">
      <c r="A60" s="35">
        <v>117</v>
      </c>
      <c r="B60" s="44">
        <v>1</v>
      </c>
      <c r="C60" s="44"/>
      <c r="D60" s="41"/>
      <c r="E60" s="44" t="s">
        <v>70</v>
      </c>
      <c r="F60" s="37">
        <v>43265</v>
      </c>
      <c r="G60" s="44" t="s">
        <v>71</v>
      </c>
      <c r="H60" s="45" t="s">
        <v>32</v>
      </c>
      <c r="I60" s="4" t="s">
        <v>30</v>
      </c>
      <c r="J60" s="6">
        <v>0.27361111111111108</v>
      </c>
      <c r="K60" s="46">
        <v>160</v>
      </c>
      <c r="L60" s="35" t="s">
        <v>10</v>
      </c>
      <c r="M60" s="1">
        <v>456</v>
      </c>
      <c r="N60" s="86">
        <f t="shared" si="0"/>
        <v>0.35087719298245612</v>
      </c>
      <c r="O60" s="35"/>
      <c r="P60" s="35"/>
      <c r="Q60" s="35"/>
      <c r="R60" s="6">
        <f t="shared" si="1"/>
        <v>0.27083333333333331</v>
      </c>
      <c r="S60" s="6">
        <f t="shared" si="2"/>
        <v>0.25</v>
      </c>
    </row>
    <row r="61" spans="1:19" x14ac:dyDescent="0.25">
      <c r="A61" s="35">
        <v>119</v>
      </c>
      <c r="B61" s="44">
        <v>1</v>
      </c>
      <c r="C61" s="44"/>
      <c r="D61" s="44"/>
      <c r="E61" s="44" t="s">
        <v>70</v>
      </c>
      <c r="F61" s="37">
        <v>43265</v>
      </c>
      <c r="G61" s="44" t="s">
        <v>71</v>
      </c>
      <c r="H61" s="45" t="s">
        <v>72</v>
      </c>
      <c r="I61" s="4" t="s">
        <v>30</v>
      </c>
      <c r="J61" s="6">
        <v>0.29444444444444445</v>
      </c>
      <c r="K61" s="46">
        <v>287</v>
      </c>
      <c r="L61" s="35" t="s">
        <v>10</v>
      </c>
      <c r="M61" s="1">
        <v>456</v>
      </c>
      <c r="N61" s="86">
        <f t="shared" si="0"/>
        <v>0.62938596491228072</v>
      </c>
      <c r="O61" s="35"/>
      <c r="P61" s="35"/>
      <c r="Q61" s="35"/>
      <c r="R61" s="6">
        <f t="shared" si="1"/>
        <v>0.29166666666666663</v>
      </c>
      <c r="S61" s="6">
        <f t="shared" si="2"/>
        <v>0.29166666666666663</v>
      </c>
    </row>
    <row r="62" spans="1:19" x14ac:dyDescent="0.25">
      <c r="A62" s="35">
        <v>121</v>
      </c>
      <c r="B62" s="41">
        <v>1</v>
      </c>
      <c r="C62" s="41"/>
      <c r="D62" s="41"/>
      <c r="E62" s="41" t="s">
        <v>70</v>
      </c>
      <c r="F62" s="37">
        <v>43265</v>
      </c>
      <c r="G62" s="41" t="s">
        <v>73</v>
      </c>
      <c r="H62" s="43" t="s">
        <v>27</v>
      </c>
      <c r="I62" s="1" t="s">
        <v>29</v>
      </c>
      <c r="J62" s="6">
        <v>0.2986111111111111</v>
      </c>
      <c r="K62" s="42">
        <v>33</v>
      </c>
      <c r="L62" s="47" t="s">
        <v>10</v>
      </c>
      <c r="M62" s="1">
        <v>456</v>
      </c>
      <c r="N62" s="86">
        <f t="shared" si="0"/>
        <v>7.2368421052631582E-2</v>
      </c>
      <c r="O62" s="35"/>
      <c r="P62" s="35"/>
      <c r="Q62" s="35"/>
      <c r="R62" s="6">
        <f t="shared" si="1"/>
        <v>0.29166666666666663</v>
      </c>
      <c r="S62" s="6">
        <f t="shared" si="2"/>
        <v>0.29166666666666663</v>
      </c>
    </row>
    <row r="63" spans="1:19" x14ac:dyDescent="0.25">
      <c r="A63" s="35">
        <v>123</v>
      </c>
      <c r="B63" s="35">
        <v>1</v>
      </c>
      <c r="C63" s="35"/>
      <c r="D63" s="41"/>
      <c r="E63" s="35" t="s">
        <v>70</v>
      </c>
      <c r="F63" s="37">
        <v>43265</v>
      </c>
      <c r="G63" s="35" t="s">
        <v>71</v>
      </c>
      <c r="H63" s="38" t="s">
        <v>72</v>
      </c>
      <c r="I63" s="4" t="s">
        <v>30</v>
      </c>
      <c r="J63" s="6">
        <v>0.33749999999999997</v>
      </c>
      <c r="K63" s="39">
        <v>197</v>
      </c>
      <c r="L63" s="35" t="s">
        <v>10</v>
      </c>
      <c r="M63" s="1">
        <v>456</v>
      </c>
      <c r="N63" s="86">
        <f t="shared" si="0"/>
        <v>0.43201754385964913</v>
      </c>
      <c r="O63" s="35"/>
      <c r="P63" s="35"/>
      <c r="Q63" s="35"/>
      <c r="R63" s="6">
        <f t="shared" si="1"/>
        <v>0.33333333333333331</v>
      </c>
      <c r="S63" s="6">
        <f t="shared" si="2"/>
        <v>0.33333333333333331</v>
      </c>
    </row>
    <row r="64" spans="1:19" x14ac:dyDescent="0.25">
      <c r="A64" s="35">
        <v>125</v>
      </c>
      <c r="B64" s="47">
        <v>1</v>
      </c>
      <c r="C64" s="47"/>
      <c r="D64" s="44"/>
      <c r="E64" s="35" t="s">
        <v>70</v>
      </c>
      <c r="F64" s="37">
        <v>43265</v>
      </c>
      <c r="G64" s="35" t="s">
        <v>73</v>
      </c>
      <c r="H64" s="38" t="s">
        <v>27</v>
      </c>
      <c r="I64" s="1" t="s">
        <v>29</v>
      </c>
      <c r="J64" s="6">
        <v>0.34027777777777773</v>
      </c>
      <c r="K64" s="39">
        <v>25</v>
      </c>
      <c r="L64" s="35" t="s">
        <v>10</v>
      </c>
      <c r="M64" s="1">
        <v>456</v>
      </c>
      <c r="N64" s="86">
        <f t="shared" si="0"/>
        <v>5.4824561403508769E-2</v>
      </c>
      <c r="O64" s="35"/>
      <c r="P64" s="35"/>
      <c r="Q64" s="35"/>
      <c r="R64" s="6">
        <f t="shared" si="1"/>
        <v>0.33333333333333331</v>
      </c>
      <c r="S64" s="6">
        <f t="shared" si="2"/>
        <v>0.33333333333333331</v>
      </c>
    </row>
    <row r="65" spans="1:19" x14ac:dyDescent="0.25">
      <c r="A65" s="35">
        <v>127</v>
      </c>
      <c r="B65" s="47">
        <v>1</v>
      </c>
      <c r="C65" s="47"/>
      <c r="D65" s="47"/>
      <c r="E65" s="47" t="s">
        <v>70</v>
      </c>
      <c r="F65" s="37">
        <v>43265</v>
      </c>
      <c r="G65" s="47" t="s">
        <v>73</v>
      </c>
      <c r="H65" s="48" t="s">
        <v>27</v>
      </c>
      <c r="I65" s="1" t="s">
        <v>29</v>
      </c>
      <c r="J65" s="6">
        <v>0.38055555555555554</v>
      </c>
      <c r="K65" s="49">
        <v>9</v>
      </c>
      <c r="L65" s="47" t="s">
        <v>10</v>
      </c>
      <c r="M65" s="1">
        <v>456</v>
      </c>
      <c r="N65" s="86">
        <f t="shared" si="0"/>
        <v>1.9736842105263157E-2</v>
      </c>
      <c r="O65" s="35"/>
      <c r="P65" s="35"/>
      <c r="Q65" s="35"/>
      <c r="R65" s="6">
        <f t="shared" si="1"/>
        <v>0.375</v>
      </c>
      <c r="S65" s="6">
        <f t="shared" si="2"/>
        <v>0.375</v>
      </c>
    </row>
    <row r="66" spans="1:19" x14ac:dyDescent="0.25">
      <c r="A66" s="35">
        <v>129</v>
      </c>
      <c r="B66" s="35">
        <v>1</v>
      </c>
      <c r="C66" s="35"/>
      <c r="D66" s="35"/>
      <c r="E66" s="35" t="s">
        <v>70</v>
      </c>
      <c r="F66" s="37">
        <v>43265</v>
      </c>
      <c r="G66" s="35" t="s">
        <v>71</v>
      </c>
      <c r="H66" s="38" t="s">
        <v>72</v>
      </c>
      <c r="I66" s="4" t="s">
        <v>30</v>
      </c>
      <c r="J66" s="6">
        <v>0.3840277777777778</v>
      </c>
      <c r="K66" s="39">
        <v>130</v>
      </c>
      <c r="L66" s="35" t="s">
        <v>10</v>
      </c>
      <c r="M66" s="1">
        <v>456</v>
      </c>
      <c r="N66" s="86">
        <f t="shared" si="0"/>
        <v>0.28508771929824561</v>
      </c>
      <c r="O66" s="35"/>
      <c r="P66" s="35"/>
      <c r="Q66" s="35"/>
      <c r="R66" s="6">
        <f t="shared" si="1"/>
        <v>0.375</v>
      </c>
      <c r="S66" s="6">
        <f t="shared" si="2"/>
        <v>0.375</v>
      </c>
    </row>
    <row r="67" spans="1:19" x14ac:dyDescent="0.25">
      <c r="A67" s="35">
        <v>131</v>
      </c>
      <c r="B67" s="35">
        <v>1</v>
      </c>
      <c r="C67" s="35"/>
      <c r="D67" s="35"/>
      <c r="E67" s="35" t="s">
        <v>70</v>
      </c>
      <c r="F67" s="37">
        <v>43265</v>
      </c>
      <c r="G67" s="35" t="s">
        <v>73</v>
      </c>
      <c r="H67" s="50" t="s">
        <v>27</v>
      </c>
      <c r="I67" s="1" t="s">
        <v>29</v>
      </c>
      <c r="J67" s="6">
        <v>0.58402777777777781</v>
      </c>
      <c r="K67" s="39">
        <v>99</v>
      </c>
      <c r="L67" s="35" t="s">
        <v>10</v>
      </c>
      <c r="M67" s="1">
        <v>456</v>
      </c>
      <c r="N67" s="86">
        <f t="shared" ref="N67:N130" si="3">K67/M67</f>
        <v>0.21710526315789475</v>
      </c>
      <c r="O67" s="35"/>
      <c r="P67" s="35"/>
      <c r="Q67" s="35"/>
      <c r="R67" s="6">
        <f t="shared" ref="R67:R130" si="4">FLOOR(J67,"0:15")</f>
        <v>0.58333333333333326</v>
      </c>
      <c r="S67" s="6">
        <f t="shared" ref="S67:S130" si="5">FLOOR(J67,TIME(1,0,0))</f>
        <v>0.58333333333333326</v>
      </c>
    </row>
    <row r="68" spans="1:19" x14ac:dyDescent="0.25">
      <c r="A68" s="35">
        <v>133</v>
      </c>
      <c r="B68" s="47">
        <v>1</v>
      </c>
      <c r="C68" s="47"/>
      <c r="D68" s="47"/>
      <c r="E68" s="47" t="s">
        <v>70</v>
      </c>
      <c r="F68" s="37">
        <v>43265</v>
      </c>
      <c r="G68" s="47" t="s">
        <v>71</v>
      </c>
      <c r="H68" s="48" t="s">
        <v>72</v>
      </c>
      <c r="I68" s="4" t="s">
        <v>30</v>
      </c>
      <c r="J68" s="6">
        <v>0.58958333333333335</v>
      </c>
      <c r="K68" s="49">
        <v>36</v>
      </c>
      <c r="L68" s="47" t="s">
        <v>10</v>
      </c>
      <c r="M68" s="1">
        <v>456</v>
      </c>
      <c r="N68" s="86">
        <f t="shared" si="3"/>
        <v>7.8947368421052627E-2</v>
      </c>
      <c r="O68" s="35"/>
      <c r="P68" s="35"/>
      <c r="Q68" s="35"/>
      <c r="R68" s="6">
        <f t="shared" si="4"/>
        <v>0.58333333333333326</v>
      </c>
      <c r="S68" s="6">
        <f t="shared" si="5"/>
        <v>0.58333333333333326</v>
      </c>
    </row>
    <row r="69" spans="1:19" x14ac:dyDescent="0.25">
      <c r="A69" s="35">
        <v>135</v>
      </c>
      <c r="B69" s="47">
        <v>1</v>
      </c>
      <c r="C69" s="47"/>
      <c r="D69" s="47"/>
      <c r="E69" s="47" t="s">
        <v>70</v>
      </c>
      <c r="F69" s="37">
        <v>43265</v>
      </c>
      <c r="G69" s="47" t="s">
        <v>73</v>
      </c>
      <c r="H69" s="48" t="s">
        <v>27</v>
      </c>
      <c r="I69" s="1" t="s">
        <v>29</v>
      </c>
      <c r="J69" s="6">
        <v>0.62152777777777779</v>
      </c>
      <c r="K69" s="49">
        <v>106</v>
      </c>
      <c r="L69" s="47" t="s">
        <v>10</v>
      </c>
      <c r="M69" s="1">
        <v>456</v>
      </c>
      <c r="N69" s="86">
        <f t="shared" si="3"/>
        <v>0.23245614035087719</v>
      </c>
      <c r="O69" s="35"/>
      <c r="P69" s="35"/>
      <c r="Q69" s="35"/>
      <c r="R69" s="6">
        <f t="shared" si="4"/>
        <v>0.61458333333333326</v>
      </c>
      <c r="S69" s="6">
        <f t="shared" si="5"/>
        <v>0.58333333333333326</v>
      </c>
    </row>
    <row r="70" spans="1:19" x14ac:dyDescent="0.25">
      <c r="A70" s="35">
        <v>137</v>
      </c>
      <c r="B70" s="35">
        <v>1</v>
      </c>
      <c r="C70" s="35"/>
      <c r="D70" s="35"/>
      <c r="E70" s="35" t="s">
        <v>70</v>
      </c>
      <c r="F70" s="37">
        <v>43265</v>
      </c>
      <c r="G70" s="35" t="s">
        <v>71</v>
      </c>
      <c r="H70" s="38" t="s">
        <v>72</v>
      </c>
      <c r="I70" s="4" t="s">
        <v>30</v>
      </c>
      <c r="J70" s="6">
        <v>0.62708333333333333</v>
      </c>
      <c r="K70" s="39">
        <v>24</v>
      </c>
      <c r="L70" s="35" t="s">
        <v>10</v>
      </c>
      <c r="M70" s="1">
        <v>456</v>
      </c>
      <c r="N70" s="86">
        <f t="shared" si="3"/>
        <v>5.2631578947368418E-2</v>
      </c>
      <c r="O70" s="35"/>
      <c r="P70" s="35"/>
      <c r="Q70" s="35"/>
      <c r="R70" s="6">
        <f t="shared" si="4"/>
        <v>0.625</v>
      </c>
      <c r="S70" s="6">
        <f t="shared" si="5"/>
        <v>0.625</v>
      </c>
    </row>
    <row r="71" spans="1:19" x14ac:dyDescent="0.25">
      <c r="A71" s="35">
        <v>139</v>
      </c>
      <c r="B71" s="35">
        <v>1</v>
      </c>
      <c r="C71" s="35"/>
      <c r="D71" s="35"/>
      <c r="E71" s="35" t="s">
        <v>70</v>
      </c>
      <c r="F71" s="37">
        <v>43265</v>
      </c>
      <c r="G71" s="35" t="s">
        <v>73</v>
      </c>
      <c r="H71" s="38" t="s">
        <v>27</v>
      </c>
      <c r="I71" s="1" t="s">
        <v>29</v>
      </c>
      <c r="J71" s="6">
        <v>0.64652777777777781</v>
      </c>
      <c r="K71" s="39">
        <v>136</v>
      </c>
      <c r="L71" s="35" t="s">
        <v>10</v>
      </c>
      <c r="M71" s="1">
        <v>456</v>
      </c>
      <c r="N71" s="86">
        <f t="shared" si="3"/>
        <v>0.2982456140350877</v>
      </c>
      <c r="O71" s="35"/>
      <c r="P71" s="35"/>
      <c r="Q71" s="35"/>
      <c r="R71" s="6">
        <f t="shared" si="4"/>
        <v>0.64583333333333326</v>
      </c>
      <c r="S71" s="6">
        <f t="shared" si="5"/>
        <v>0.625</v>
      </c>
    </row>
    <row r="72" spans="1:19" x14ac:dyDescent="0.25">
      <c r="A72" s="35">
        <v>141</v>
      </c>
      <c r="B72" s="35">
        <v>1</v>
      </c>
      <c r="C72" s="35"/>
      <c r="D72" s="35"/>
      <c r="E72" s="35" t="s">
        <v>70</v>
      </c>
      <c r="F72" s="37">
        <v>43265</v>
      </c>
      <c r="G72" s="35" t="s">
        <v>71</v>
      </c>
      <c r="H72" s="38" t="s">
        <v>72</v>
      </c>
      <c r="I72" s="4" t="s">
        <v>30</v>
      </c>
      <c r="J72" s="6">
        <v>0.66666666666666663</v>
      </c>
      <c r="K72" s="39">
        <v>38</v>
      </c>
      <c r="L72" s="35" t="s">
        <v>10</v>
      </c>
      <c r="M72" s="1">
        <v>456</v>
      </c>
      <c r="N72" s="86">
        <f t="shared" si="3"/>
        <v>8.3333333333333329E-2</v>
      </c>
      <c r="O72" s="35"/>
      <c r="P72" s="35"/>
      <c r="Q72" s="35"/>
      <c r="R72" s="6">
        <f t="shared" si="4"/>
        <v>0.66666666666666663</v>
      </c>
      <c r="S72" s="6">
        <f t="shared" si="5"/>
        <v>0.66666666666666663</v>
      </c>
    </row>
    <row r="73" spans="1:19" x14ac:dyDescent="0.25">
      <c r="A73" s="35">
        <v>143</v>
      </c>
      <c r="B73" s="47">
        <v>1</v>
      </c>
      <c r="C73" s="47"/>
      <c r="D73" s="47"/>
      <c r="E73" s="47" t="s">
        <v>70</v>
      </c>
      <c r="F73" s="37">
        <v>43265</v>
      </c>
      <c r="G73" s="47" t="s">
        <v>73</v>
      </c>
      <c r="H73" s="48" t="s">
        <v>27</v>
      </c>
      <c r="I73" s="1" t="s">
        <v>29</v>
      </c>
      <c r="J73" s="6">
        <v>0.66736111111111107</v>
      </c>
      <c r="K73" s="49">
        <v>195</v>
      </c>
      <c r="L73" s="47" t="s">
        <v>10</v>
      </c>
      <c r="M73" s="1">
        <v>456</v>
      </c>
      <c r="N73" s="86">
        <f t="shared" si="3"/>
        <v>0.42763157894736842</v>
      </c>
      <c r="O73" s="35"/>
      <c r="P73" s="35"/>
      <c r="Q73" s="35"/>
      <c r="R73" s="6">
        <f t="shared" si="4"/>
        <v>0.66666666666666663</v>
      </c>
      <c r="S73" s="6">
        <f t="shared" si="5"/>
        <v>0.66666666666666663</v>
      </c>
    </row>
    <row r="74" spans="1:19" x14ac:dyDescent="0.25">
      <c r="A74" s="35">
        <v>145</v>
      </c>
      <c r="B74" s="47">
        <v>1</v>
      </c>
      <c r="C74" s="47"/>
      <c r="D74" s="47"/>
      <c r="E74" s="47" t="s">
        <v>70</v>
      </c>
      <c r="F74" s="37">
        <v>43265</v>
      </c>
      <c r="G74" s="47" t="s">
        <v>71</v>
      </c>
      <c r="H74" s="48" t="s">
        <v>42</v>
      </c>
      <c r="I74" s="4" t="s">
        <v>30</v>
      </c>
      <c r="J74" s="6">
        <v>0.68472222222222223</v>
      </c>
      <c r="K74" s="49">
        <v>34</v>
      </c>
      <c r="L74" s="47" t="s">
        <v>10</v>
      </c>
      <c r="M74" s="1">
        <v>456</v>
      </c>
      <c r="N74" s="86">
        <f t="shared" si="3"/>
        <v>7.4561403508771926E-2</v>
      </c>
      <c r="O74" s="35"/>
      <c r="P74" s="35"/>
      <c r="Q74" s="35"/>
      <c r="R74" s="6">
        <f t="shared" si="4"/>
        <v>0.67708333333333326</v>
      </c>
      <c r="S74" s="6">
        <f t="shared" si="5"/>
        <v>0.66666666666666663</v>
      </c>
    </row>
    <row r="75" spans="1:19" x14ac:dyDescent="0.25">
      <c r="A75" s="35">
        <v>147</v>
      </c>
      <c r="B75" s="47">
        <v>1</v>
      </c>
      <c r="C75" s="47"/>
      <c r="D75" s="47"/>
      <c r="E75" s="47" t="s">
        <v>70</v>
      </c>
      <c r="F75" s="37">
        <v>43265</v>
      </c>
      <c r="G75" s="47" t="s">
        <v>71</v>
      </c>
      <c r="H75" s="48" t="s">
        <v>72</v>
      </c>
      <c r="I75" s="4" t="s">
        <v>30</v>
      </c>
      <c r="J75" s="6">
        <v>0.70694444444444438</v>
      </c>
      <c r="K75" s="49">
        <v>24</v>
      </c>
      <c r="L75" s="47" t="s">
        <v>10</v>
      </c>
      <c r="M75" s="1">
        <v>456</v>
      </c>
      <c r="N75" s="86">
        <f t="shared" si="3"/>
        <v>5.2631578947368418E-2</v>
      </c>
      <c r="O75" s="35"/>
      <c r="P75" s="35"/>
      <c r="Q75" s="35"/>
      <c r="R75" s="6">
        <f t="shared" si="4"/>
        <v>0.69791666666666663</v>
      </c>
      <c r="S75" s="6">
        <f t="shared" si="5"/>
        <v>0.66666666666666663</v>
      </c>
    </row>
    <row r="76" spans="1:19" x14ac:dyDescent="0.25">
      <c r="A76" s="35">
        <v>149</v>
      </c>
      <c r="B76" s="35">
        <v>1</v>
      </c>
      <c r="C76" s="35"/>
      <c r="D76" s="35"/>
      <c r="E76" s="35" t="s">
        <v>70</v>
      </c>
      <c r="F76" s="37">
        <v>43265</v>
      </c>
      <c r="G76" s="35" t="s">
        <v>73</v>
      </c>
      <c r="H76" s="38" t="s">
        <v>27</v>
      </c>
      <c r="I76" s="1" t="s">
        <v>29</v>
      </c>
      <c r="J76" s="6">
        <v>0.71736111111111101</v>
      </c>
      <c r="K76" s="39">
        <v>163</v>
      </c>
      <c r="L76" s="35" t="s">
        <v>10</v>
      </c>
      <c r="M76" s="1">
        <v>456</v>
      </c>
      <c r="N76" s="86">
        <f t="shared" si="3"/>
        <v>0.35745614035087719</v>
      </c>
      <c r="O76" s="35"/>
      <c r="P76" s="35"/>
      <c r="Q76" s="35"/>
      <c r="R76" s="6">
        <f t="shared" si="4"/>
        <v>0.70833333333333326</v>
      </c>
      <c r="S76" s="6">
        <f t="shared" si="5"/>
        <v>0.70833333333333326</v>
      </c>
    </row>
    <row r="77" spans="1:19" x14ac:dyDescent="0.25">
      <c r="A77" s="35">
        <v>151</v>
      </c>
      <c r="B77" s="47">
        <v>1</v>
      </c>
      <c r="C77" s="47"/>
      <c r="D77" s="47"/>
      <c r="E77" s="47" t="s">
        <v>70</v>
      </c>
      <c r="F77" s="37">
        <v>43265</v>
      </c>
      <c r="G77" s="47" t="s">
        <v>73</v>
      </c>
      <c r="H77" s="48" t="s">
        <v>27</v>
      </c>
      <c r="I77" s="1" t="s">
        <v>29</v>
      </c>
      <c r="J77" s="6">
        <v>0.74930555555555556</v>
      </c>
      <c r="K77" s="49">
        <v>125</v>
      </c>
      <c r="L77" s="47" t="s">
        <v>10</v>
      </c>
      <c r="M77" s="1">
        <v>456</v>
      </c>
      <c r="N77" s="86">
        <f t="shared" si="3"/>
        <v>0.27412280701754388</v>
      </c>
      <c r="O77" s="35"/>
      <c r="P77" s="35"/>
      <c r="Q77" s="35"/>
      <c r="R77" s="6">
        <f t="shared" si="4"/>
        <v>0.73958333333333326</v>
      </c>
      <c r="S77" s="6">
        <f t="shared" si="5"/>
        <v>0.70833333333333326</v>
      </c>
    </row>
    <row r="78" spans="1:19" x14ac:dyDescent="0.25">
      <c r="A78" s="35">
        <v>153</v>
      </c>
      <c r="B78" s="35">
        <v>1</v>
      </c>
      <c r="C78" s="35"/>
      <c r="D78" s="35"/>
      <c r="E78" s="35" t="s">
        <v>74</v>
      </c>
      <c r="F78" s="37">
        <v>43265</v>
      </c>
      <c r="G78" s="51" t="s">
        <v>75</v>
      </c>
      <c r="H78" s="38" t="s">
        <v>32</v>
      </c>
      <c r="I78" s="4" t="s">
        <v>30</v>
      </c>
      <c r="J78" s="6">
        <v>0.25</v>
      </c>
      <c r="K78" s="39">
        <v>62</v>
      </c>
      <c r="L78" s="35" t="s">
        <v>11</v>
      </c>
      <c r="M78" s="1">
        <v>656</v>
      </c>
      <c r="N78" s="86">
        <f t="shared" si="3"/>
        <v>9.451219512195122E-2</v>
      </c>
      <c r="O78" s="35"/>
      <c r="P78" s="35"/>
      <c r="Q78" s="35"/>
      <c r="R78" s="6">
        <f t="shared" si="4"/>
        <v>0.25</v>
      </c>
      <c r="S78" s="6">
        <f t="shared" si="5"/>
        <v>0.25</v>
      </c>
    </row>
    <row r="79" spans="1:19" x14ac:dyDescent="0.25">
      <c r="A79" s="35">
        <v>155</v>
      </c>
      <c r="B79" s="51">
        <v>1</v>
      </c>
      <c r="C79" s="51"/>
      <c r="D79" s="51"/>
      <c r="E79" s="51" t="s">
        <v>74</v>
      </c>
      <c r="F79" s="37">
        <v>43265</v>
      </c>
      <c r="G79" s="51" t="s">
        <v>75</v>
      </c>
      <c r="H79" s="38" t="s">
        <v>32</v>
      </c>
      <c r="I79" s="4" t="s">
        <v>30</v>
      </c>
      <c r="J79" s="6">
        <v>0.26874999999999999</v>
      </c>
      <c r="K79" s="83">
        <v>182</v>
      </c>
      <c r="L79" s="35" t="s">
        <v>11</v>
      </c>
      <c r="M79" s="1">
        <v>656</v>
      </c>
      <c r="N79" s="86">
        <f t="shared" si="3"/>
        <v>0.27743902439024393</v>
      </c>
      <c r="O79" s="35"/>
      <c r="P79" s="35"/>
      <c r="Q79" s="35"/>
      <c r="R79" s="6">
        <f t="shared" si="4"/>
        <v>0.26041666666666663</v>
      </c>
      <c r="S79" s="6">
        <f t="shared" si="5"/>
        <v>0.25</v>
      </c>
    </row>
    <row r="80" spans="1:19" x14ac:dyDescent="0.25">
      <c r="A80" s="35">
        <v>157</v>
      </c>
      <c r="B80" s="35">
        <v>1</v>
      </c>
      <c r="C80" s="35"/>
      <c r="D80" s="35"/>
      <c r="E80" s="35" t="s">
        <v>74</v>
      </c>
      <c r="F80" s="37">
        <v>43265</v>
      </c>
      <c r="G80" s="51" t="s">
        <v>73</v>
      </c>
      <c r="H80" s="38" t="s">
        <v>19</v>
      </c>
      <c r="I80" s="1" t="s">
        <v>29</v>
      </c>
      <c r="J80" s="6">
        <v>0.26944444444444443</v>
      </c>
      <c r="K80" s="39">
        <v>3</v>
      </c>
      <c r="L80" s="35" t="s">
        <v>11</v>
      </c>
      <c r="M80" s="1">
        <v>656</v>
      </c>
      <c r="N80" s="86">
        <f t="shared" si="3"/>
        <v>4.5731707317073168E-3</v>
      </c>
      <c r="O80" s="35"/>
      <c r="P80" s="35"/>
      <c r="Q80" s="35"/>
      <c r="R80" s="6">
        <f t="shared" si="4"/>
        <v>0.26041666666666663</v>
      </c>
      <c r="S80" s="6">
        <f t="shared" si="5"/>
        <v>0.25</v>
      </c>
    </row>
    <row r="81" spans="1:19" x14ac:dyDescent="0.25">
      <c r="A81" s="35">
        <v>159</v>
      </c>
      <c r="B81" s="51">
        <v>1</v>
      </c>
      <c r="C81" s="51"/>
      <c r="D81" s="51"/>
      <c r="E81" s="51" t="s">
        <v>74</v>
      </c>
      <c r="F81" s="37">
        <v>43265</v>
      </c>
      <c r="G81" s="51" t="s">
        <v>73</v>
      </c>
      <c r="H81" s="52" t="s">
        <v>19</v>
      </c>
      <c r="I81" s="1" t="s">
        <v>29</v>
      </c>
      <c r="J81" s="6">
        <v>0.28055555555555556</v>
      </c>
      <c r="K81" s="83">
        <v>63</v>
      </c>
      <c r="L81" s="35" t="s">
        <v>11</v>
      </c>
      <c r="M81" s="1">
        <v>656</v>
      </c>
      <c r="N81" s="86">
        <f t="shared" si="3"/>
        <v>9.6036585365853661E-2</v>
      </c>
      <c r="O81" s="35"/>
      <c r="P81" s="35"/>
      <c r="Q81" s="35"/>
      <c r="R81" s="6">
        <f t="shared" si="4"/>
        <v>0.27083333333333331</v>
      </c>
      <c r="S81" s="6">
        <f t="shared" si="5"/>
        <v>0.25</v>
      </c>
    </row>
    <row r="82" spans="1:19" x14ac:dyDescent="0.25">
      <c r="A82" s="35">
        <v>161</v>
      </c>
      <c r="B82" s="35">
        <v>1</v>
      </c>
      <c r="C82" s="35"/>
      <c r="D82" s="35"/>
      <c r="E82" s="35" t="s">
        <v>74</v>
      </c>
      <c r="F82" s="37">
        <v>43265</v>
      </c>
      <c r="G82" s="51" t="s">
        <v>75</v>
      </c>
      <c r="H82" s="38" t="s">
        <v>32</v>
      </c>
      <c r="I82" s="4" t="s">
        <v>30</v>
      </c>
      <c r="J82" s="6">
        <v>0.29097222222222224</v>
      </c>
      <c r="K82" s="39">
        <v>85</v>
      </c>
      <c r="L82" s="35" t="s">
        <v>11</v>
      </c>
      <c r="M82" s="1">
        <v>656</v>
      </c>
      <c r="N82" s="86">
        <f t="shared" si="3"/>
        <v>0.12957317073170732</v>
      </c>
      <c r="O82" s="35"/>
      <c r="P82" s="35"/>
      <c r="Q82" s="35"/>
      <c r="R82" s="6">
        <f t="shared" si="4"/>
        <v>0.28125</v>
      </c>
      <c r="S82" s="6">
        <f t="shared" si="5"/>
        <v>0.25</v>
      </c>
    </row>
    <row r="83" spans="1:19" x14ac:dyDescent="0.25">
      <c r="A83" s="35">
        <v>163</v>
      </c>
      <c r="B83" s="51">
        <v>1</v>
      </c>
      <c r="C83" s="51"/>
      <c r="D83" s="51"/>
      <c r="E83" s="51" t="s">
        <v>74</v>
      </c>
      <c r="F83" s="37">
        <v>43265</v>
      </c>
      <c r="G83" s="51" t="s">
        <v>75</v>
      </c>
      <c r="H83" s="38" t="s">
        <v>32</v>
      </c>
      <c r="I83" s="4" t="s">
        <v>30</v>
      </c>
      <c r="J83" s="6">
        <v>0.31041666666666667</v>
      </c>
      <c r="K83" s="83">
        <v>139</v>
      </c>
      <c r="L83" s="35" t="s">
        <v>11</v>
      </c>
      <c r="M83" s="1">
        <v>656</v>
      </c>
      <c r="N83" s="86">
        <f t="shared" si="3"/>
        <v>0.21189024390243902</v>
      </c>
      <c r="O83" s="35"/>
      <c r="P83" s="35"/>
      <c r="Q83" s="35"/>
      <c r="R83" s="6">
        <f t="shared" si="4"/>
        <v>0.30208333333333331</v>
      </c>
      <c r="S83" s="6">
        <f t="shared" si="5"/>
        <v>0.29166666666666663</v>
      </c>
    </row>
    <row r="84" spans="1:19" x14ac:dyDescent="0.25">
      <c r="A84" s="35">
        <v>165</v>
      </c>
      <c r="B84" s="35">
        <v>1</v>
      </c>
      <c r="C84" s="35"/>
      <c r="D84" s="35"/>
      <c r="E84" s="35" t="s">
        <v>74</v>
      </c>
      <c r="F84" s="37">
        <v>43265</v>
      </c>
      <c r="G84" s="51" t="s">
        <v>75</v>
      </c>
      <c r="H84" s="38" t="s">
        <v>32</v>
      </c>
      <c r="I84" s="4" t="s">
        <v>30</v>
      </c>
      <c r="J84" s="6">
        <v>0.31388888888888888</v>
      </c>
      <c r="K84" s="39">
        <v>149</v>
      </c>
      <c r="L84" s="35" t="s">
        <v>11</v>
      </c>
      <c r="M84" s="1">
        <v>656</v>
      </c>
      <c r="N84" s="86">
        <f t="shared" si="3"/>
        <v>0.22713414634146342</v>
      </c>
      <c r="O84" s="35"/>
      <c r="P84" s="35"/>
      <c r="Q84" s="35"/>
      <c r="R84" s="6">
        <f t="shared" si="4"/>
        <v>0.3125</v>
      </c>
      <c r="S84" s="6">
        <f t="shared" si="5"/>
        <v>0.29166666666666663</v>
      </c>
    </row>
    <row r="85" spans="1:19" x14ac:dyDescent="0.25">
      <c r="A85" s="35">
        <v>167</v>
      </c>
      <c r="B85" s="35">
        <v>1</v>
      </c>
      <c r="C85" s="35"/>
      <c r="D85" s="35"/>
      <c r="E85" s="35" t="s">
        <v>74</v>
      </c>
      <c r="F85" s="37">
        <v>43265</v>
      </c>
      <c r="G85" s="51" t="s">
        <v>73</v>
      </c>
      <c r="H85" s="38" t="s">
        <v>40</v>
      </c>
      <c r="I85" s="1" t="s">
        <v>29</v>
      </c>
      <c r="J85" s="6">
        <v>0.33263888888888887</v>
      </c>
      <c r="K85" s="39">
        <v>30</v>
      </c>
      <c r="L85" s="35" t="s">
        <v>11</v>
      </c>
      <c r="M85" s="1">
        <v>656</v>
      </c>
      <c r="N85" s="86">
        <f t="shared" si="3"/>
        <v>4.573170731707317E-2</v>
      </c>
      <c r="O85" s="35"/>
      <c r="P85" s="35"/>
      <c r="Q85" s="35"/>
      <c r="R85" s="6">
        <f t="shared" si="4"/>
        <v>0.32291666666666663</v>
      </c>
      <c r="S85" s="6">
        <f t="shared" si="5"/>
        <v>0.29166666666666663</v>
      </c>
    </row>
    <row r="86" spans="1:19" x14ac:dyDescent="0.25">
      <c r="A86" s="35">
        <v>169</v>
      </c>
      <c r="B86" s="51">
        <v>1</v>
      </c>
      <c r="C86" s="51"/>
      <c r="D86" s="51"/>
      <c r="E86" s="51" t="s">
        <v>74</v>
      </c>
      <c r="F86" s="37">
        <v>43265</v>
      </c>
      <c r="G86" s="51" t="s">
        <v>75</v>
      </c>
      <c r="H86" s="38" t="s">
        <v>32</v>
      </c>
      <c r="I86" s="4" t="s">
        <v>30</v>
      </c>
      <c r="J86" s="6">
        <v>0.33333333333333331</v>
      </c>
      <c r="K86" s="83">
        <v>181</v>
      </c>
      <c r="L86" s="35" t="s">
        <v>11</v>
      </c>
      <c r="M86" s="1">
        <v>656</v>
      </c>
      <c r="N86" s="86">
        <f t="shared" si="3"/>
        <v>0.27591463414634149</v>
      </c>
      <c r="O86" s="35"/>
      <c r="P86" s="35"/>
      <c r="Q86" s="35"/>
      <c r="R86" s="6">
        <f t="shared" si="4"/>
        <v>0.33333333333333331</v>
      </c>
      <c r="S86" s="6">
        <f t="shared" si="5"/>
        <v>0.33333333333333331</v>
      </c>
    </row>
    <row r="87" spans="1:19" x14ac:dyDescent="0.25">
      <c r="A87" s="35">
        <v>171</v>
      </c>
      <c r="B87" s="35">
        <v>1</v>
      </c>
      <c r="C87" s="35"/>
      <c r="D87" s="35"/>
      <c r="E87" s="35" t="s">
        <v>74</v>
      </c>
      <c r="F87" s="37">
        <v>43265</v>
      </c>
      <c r="G87" s="51" t="s">
        <v>75</v>
      </c>
      <c r="H87" s="38" t="s">
        <v>32</v>
      </c>
      <c r="I87" s="4" t="s">
        <v>30</v>
      </c>
      <c r="J87" s="6">
        <v>0.35069444444444442</v>
      </c>
      <c r="K87" s="39">
        <v>61</v>
      </c>
      <c r="L87" s="35" t="s">
        <v>11</v>
      </c>
      <c r="M87" s="1">
        <v>656</v>
      </c>
      <c r="N87" s="86">
        <f t="shared" si="3"/>
        <v>9.298780487804878E-2</v>
      </c>
      <c r="O87" s="35"/>
      <c r="P87" s="35"/>
      <c r="Q87" s="35"/>
      <c r="R87" s="6">
        <f t="shared" si="4"/>
        <v>0.34375</v>
      </c>
      <c r="S87" s="6">
        <f t="shared" si="5"/>
        <v>0.33333333333333331</v>
      </c>
    </row>
    <row r="88" spans="1:19" x14ac:dyDescent="0.25">
      <c r="A88" s="35">
        <v>173</v>
      </c>
      <c r="B88" s="51">
        <v>1</v>
      </c>
      <c r="C88" s="51"/>
      <c r="D88" s="51"/>
      <c r="E88" s="51" t="s">
        <v>74</v>
      </c>
      <c r="F88" s="37">
        <v>43265</v>
      </c>
      <c r="G88" s="51" t="s">
        <v>73</v>
      </c>
      <c r="H88" s="38" t="s">
        <v>40</v>
      </c>
      <c r="I88" s="1" t="s">
        <v>29</v>
      </c>
      <c r="J88" s="6">
        <v>0.3743055555555555</v>
      </c>
      <c r="K88" s="83">
        <v>40</v>
      </c>
      <c r="L88" s="35" t="s">
        <v>11</v>
      </c>
      <c r="M88" s="1">
        <v>656</v>
      </c>
      <c r="N88" s="86">
        <f t="shared" si="3"/>
        <v>6.097560975609756E-2</v>
      </c>
      <c r="O88" s="35"/>
      <c r="P88" s="35"/>
      <c r="Q88" s="35"/>
      <c r="R88" s="6">
        <f t="shared" si="4"/>
        <v>0.36458333333333331</v>
      </c>
      <c r="S88" s="6">
        <f t="shared" si="5"/>
        <v>0.33333333333333331</v>
      </c>
    </row>
    <row r="89" spans="1:19" x14ac:dyDescent="0.25">
      <c r="A89" s="35">
        <v>175</v>
      </c>
      <c r="B89" s="35">
        <v>1</v>
      </c>
      <c r="C89" s="35"/>
      <c r="D89" s="35"/>
      <c r="E89" s="35" t="s">
        <v>74</v>
      </c>
      <c r="F89" s="37">
        <v>43265</v>
      </c>
      <c r="G89" s="51" t="s">
        <v>75</v>
      </c>
      <c r="H89" s="38" t="s">
        <v>32</v>
      </c>
      <c r="I89" s="4" t="s">
        <v>30</v>
      </c>
      <c r="J89" s="6">
        <v>0.375</v>
      </c>
      <c r="K89" s="39">
        <v>67</v>
      </c>
      <c r="L89" s="35" t="s">
        <v>11</v>
      </c>
      <c r="M89" s="1">
        <v>656</v>
      </c>
      <c r="N89" s="86">
        <f t="shared" si="3"/>
        <v>0.10213414634146341</v>
      </c>
      <c r="O89" s="35"/>
      <c r="P89" s="35"/>
      <c r="Q89" s="35"/>
      <c r="R89" s="6">
        <f t="shared" si="4"/>
        <v>0.375</v>
      </c>
      <c r="S89" s="6">
        <f t="shared" si="5"/>
        <v>0.375</v>
      </c>
    </row>
    <row r="90" spans="1:19" x14ac:dyDescent="0.25">
      <c r="A90" s="35">
        <v>177</v>
      </c>
      <c r="B90" s="35">
        <v>1</v>
      </c>
      <c r="C90" s="35"/>
      <c r="D90" s="35"/>
      <c r="E90" s="35" t="s">
        <v>74</v>
      </c>
      <c r="F90" s="37">
        <v>43265</v>
      </c>
      <c r="G90" s="51" t="s">
        <v>73</v>
      </c>
      <c r="H90" s="38" t="s">
        <v>40</v>
      </c>
      <c r="I90" s="1" t="s">
        <v>29</v>
      </c>
      <c r="J90" s="6">
        <v>0.4069444444444445</v>
      </c>
      <c r="K90" s="39">
        <v>14</v>
      </c>
      <c r="L90" s="35" t="s">
        <v>11</v>
      </c>
      <c r="M90" s="1">
        <v>656</v>
      </c>
      <c r="N90" s="86">
        <f t="shared" si="3"/>
        <v>2.1341463414634148E-2</v>
      </c>
      <c r="O90" s="35"/>
      <c r="P90" s="35"/>
      <c r="Q90" s="35"/>
      <c r="R90" s="6">
        <f t="shared" si="4"/>
        <v>0.40625</v>
      </c>
      <c r="S90" s="6">
        <f t="shared" si="5"/>
        <v>0.375</v>
      </c>
    </row>
    <row r="91" spans="1:19" x14ac:dyDescent="0.25">
      <c r="A91" s="35">
        <v>179</v>
      </c>
      <c r="B91" s="51">
        <v>1</v>
      </c>
      <c r="C91" s="51"/>
      <c r="D91" s="51"/>
      <c r="E91" s="51" t="s">
        <v>74</v>
      </c>
      <c r="F91" s="37">
        <v>43265</v>
      </c>
      <c r="G91" s="51" t="s">
        <v>75</v>
      </c>
      <c r="H91" s="38" t="s">
        <v>32</v>
      </c>
      <c r="I91" s="4" t="s">
        <v>30</v>
      </c>
      <c r="J91" s="6">
        <v>0.58333333333333337</v>
      </c>
      <c r="K91" s="83">
        <v>51</v>
      </c>
      <c r="L91" s="35" t="s">
        <v>11</v>
      </c>
      <c r="M91" s="1">
        <v>656</v>
      </c>
      <c r="N91" s="86">
        <f t="shared" si="3"/>
        <v>7.774390243902439E-2</v>
      </c>
      <c r="O91" s="35"/>
      <c r="P91" s="35"/>
      <c r="Q91" s="35"/>
      <c r="R91" s="6">
        <f t="shared" si="4"/>
        <v>0.58333333333333326</v>
      </c>
      <c r="S91" s="6">
        <f t="shared" si="5"/>
        <v>0.58333333333333326</v>
      </c>
    </row>
    <row r="92" spans="1:19" x14ac:dyDescent="0.25">
      <c r="A92" s="35">
        <v>181</v>
      </c>
      <c r="B92" s="51">
        <v>1</v>
      </c>
      <c r="C92" s="51"/>
      <c r="D92" s="51"/>
      <c r="E92" s="51" t="s">
        <v>74</v>
      </c>
      <c r="F92" s="37">
        <v>43265</v>
      </c>
      <c r="G92" s="51" t="s">
        <v>73</v>
      </c>
      <c r="H92" s="52" t="s">
        <v>19</v>
      </c>
      <c r="I92" s="1" t="s">
        <v>29</v>
      </c>
      <c r="J92" s="6">
        <v>0.59722222222222221</v>
      </c>
      <c r="K92" s="83">
        <v>67</v>
      </c>
      <c r="L92" s="35" t="s">
        <v>11</v>
      </c>
      <c r="M92" s="1">
        <v>656</v>
      </c>
      <c r="N92" s="86">
        <f t="shared" si="3"/>
        <v>0.10213414634146341</v>
      </c>
      <c r="O92" s="35"/>
      <c r="P92" s="35"/>
      <c r="Q92" s="35"/>
      <c r="R92" s="6">
        <f t="shared" si="4"/>
        <v>0.59375</v>
      </c>
      <c r="S92" s="6">
        <f t="shared" si="5"/>
        <v>0.58333333333333326</v>
      </c>
    </row>
    <row r="93" spans="1:19" x14ac:dyDescent="0.25">
      <c r="A93" s="35">
        <v>183</v>
      </c>
      <c r="B93" s="35">
        <v>1</v>
      </c>
      <c r="C93" s="35"/>
      <c r="D93" s="35"/>
      <c r="E93" s="35" t="s">
        <v>74</v>
      </c>
      <c r="F93" s="37">
        <v>43265</v>
      </c>
      <c r="G93" s="51" t="s">
        <v>73</v>
      </c>
      <c r="H93" s="38" t="s">
        <v>20</v>
      </c>
      <c r="I93" s="1" t="s">
        <v>29</v>
      </c>
      <c r="J93" s="6">
        <v>0.6166666666666667</v>
      </c>
      <c r="K93" s="39">
        <v>47</v>
      </c>
      <c r="L93" s="35" t="s">
        <v>11</v>
      </c>
      <c r="M93" s="1">
        <v>656</v>
      </c>
      <c r="N93" s="86">
        <f t="shared" si="3"/>
        <v>7.1646341463414628E-2</v>
      </c>
      <c r="O93" s="35"/>
      <c r="P93" s="35"/>
      <c r="Q93" s="35"/>
      <c r="R93" s="6">
        <f t="shared" si="4"/>
        <v>0.61458333333333326</v>
      </c>
      <c r="S93" s="6">
        <f t="shared" si="5"/>
        <v>0.58333333333333326</v>
      </c>
    </row>
    <row r="94" spans="1:19" x14ac:dyDescent="0.25">
      <c r="A94" s="35">
        <v>185</v>
      </c>
      <c r="B94" s="51">
        <v>1</v>
      </c>
      <c r="C94" s="51"/>
      <c r="D94" s="51"/>
      <c r="E94" s="51" t="s">
        <v>74</v>
      </c>
      <c r="F94" s="37">
        <v>43265</v>
      </c>
      <c r="G94" s="51" t="s">
        <v>75</v>
      </c>
      <c r="H94" s="38" t="s">
        <v>32</v>
      </c>
      <c r="I94" s="4" t="s">
        <v>30</v>
      </c>
      <c r="J94" s="6">
        <v>0.625</v>
      </c>
      <c r="K94" s="83">
        <v>88</v>
      </c>
      <c r="L94" s="35" t="s">
        <v>11</v>
      </c>
      <c r="M94" s="1">
        <v>656</v>
      </c>
      <c r="N94" s="86">
        <f t="shared" si="3"/>
        <v>0.13414634146341464</v>
      </c>
      <c r="O94" s="35"/>
      <c r="P94" s="35"/>
      <c r="Q94" s="35"/>
      <c r="R94" s="6">
        <f t="shared" si="4"/>
        <v>0.625</v>
      </c>
      <c r="S94" s="6">
        <f t="shared" si="5"/>
        <v>0.625</v>
      </c>
    </row>
    <row r="95" spans="1:19" x14ac:dyDescent="0.25">
      <c r="A95" s="35">
        <v>187</v>
      </c>
      <c r="B95" s="51">
        <v>1</v>
      </c>
      <c r="C95" s="51"/>
      <c r="D95" s="51"/>
      <c r="E95" s="51" t="s">
        <v>74</v>
      </c>
      <c r="F95" s="37">
        <v>43265</v>
      </c>
      <c r="G95" s="51" t="s">
        <v>73</v>
      </c>
      <c r="H95" s="52" t="s">
        <v>40</v>
      </c>
      <c r="I95" s="1" t="s">
        <v>29</v>
      </c>
      <c r="J95" s="6">
        <v>0.64236111111111105</v>
      </c>
      <c r="K95" s="83">
        <v>56</v>
      </c>
      <c r="L95" s="35" t="s">
        <v>11</v>
      </c>
      <c r="M95" s="1">
        <v>656</v>
      </c>
      <c r="N95" s="86">
        <f t="shared" si="3"/>
        <v>8.5365853658536592E-2</v>
      </c>
      <c r="O95" s="35"/>
      <c r="P95" s="35"/>
      <c r="Q95" s="35"/>
      <c r="R95" s="6">
        <f t="shared" si="4"/>
        <v>0.63541666666666663</v>
      </c>
      <c r="S95" s="6">
        <f t="shared" si="5"/>
        <v>0.625</v>
      </c>
    </row>
    <row r="96" spans="1:19" x14ac:dyDescent="0.25">
      <c r="A96" s="35">
        <v>189</v>
      </c>
      <c r="B96" s="51">
        <v>1</v>
      </c>
      <c r="C96" s="51"/>
      <c r="D96" s="51"/>
      <c r="E96" s="51" t="s">
        <v>74</v>
      </c>
      <c r="F96" s="37">
        <v>43265</v>
      </c>
      <c r="G96" s="51" t="s">
        <v>75</v>
      </c>
      <c r="H96" s="38" t="s">
        <v>32</v>
      </c>
      <c r="I96" s="4" t="s">
        <v>30</v>
      </c>
      <c r="J96" s="6">
        <v>0.65</v>
      </c>
      <c r="K96" s="83">
        <v>28</v>
      </c>
      <c r="L96" s="35" t="s">
        <v>11</v>
      </c>
      <c r="M96" s="1">
        <v>656</v>
      </c>
      <c r="N96" s="86">
        <f t="shared" si="3"/>
        <v>4.2682926829268296E-2</v>
      </c>
      <c r="O96" s="35"/>
      <c r="P96" s="35"/>
      <c r="Q96" s="35"/>
      <c r="R96" s="6">
        <f t="shared" si="4"/>
        <v>0.64583333333333326</v>
      </c>
      <c r="S96" s="6">
        <f t="shared" si="5"/>
        <v>0.625</v>
      </c>
    </row>
    <row r="97" spans="1:19" x14ac:dyDescent="0.25">
      <c r="A97" s="35">
        <v>191</v>
      </c>
      <c r="B97" s="35">
        <v>1</v>
      </c>
      <c r="C97" s="35"/>
      <c r="D97" s="35"/>
      <c r="E97" s="35" t="s">
        <v>74</v>
      </c>
      <c r="F97" s="37">
        <v>43265</v>
      </c>
      <c r="G97" s="51" t="s">
        <v>73</v>
      </c>
      <c r="H97" s="38" t="s">
        <v>19</v>
      </c>
      <c r="I97" s="1" t="s">
        <v>29</v>
      </c>
      <c r="J97" s="6">
        <v>0.65625</v>
      </c>
      <c r="K97" s="39">
        <v>197</v>
      </c>
      <c r="L97" s="35" t="s">
        <v>11</v>
      </c>
      <c r="M97" s="1">
        <v>656</v>
      </c>
      <c r="N97" s="86">
        <f t="shared" si="3"/>
        <v>0.30030487804878048</v>
      </c>
      <c r="O97" s="35"/>
      <c r="P97" s="35"/>
      <c r="Q97" s="35"/>
      <c r="R97" s="6">
        <f t="shared" si="4"/>
        <v>0.65625</v>
      </c>
      <c r="S97" s="6">
        <f t="shared" si="5"/>
        <v>0.625</v>
      </c>
    </row>
    <row r="98" spans="1:19" x14ac:dyDescent="0.25">
      <c r="A98" s="35">
        <v>193</v>
      </c>
      <c r="B98" s="35">
        <v>1</v>
      </c>
      <c r="C98" s="35"/>
      <c r="D98" s="35"/>
      <c r="E98" s="35" t="s">
        <v>74</v>
      </c>
      <c r="F98" s="37">
        <v>43265</v>
      </c>
      <c r="G98" s="51" t="s">
        <v>75</v>
      </c>
      <c r="H98" s="38" t="s">
        <v>32</v>
      </c>
      <c r="I98" s="4" t="s">
        <v>30</v>
      </c>
      <c r="J98" s="6">
        <v>0.67083333333333339</v>
      </c>
      <c r="K98" s="39">
        <v>41</v>
      </c>
      <c r="L98" s="35" t="s">
        <v>11</v>
      </c>
      <c r="M98" s="1">
        <v>656</v>
      </c>
      <c r="N98" s="86">
        <f t="shared" si="3"/>
        <v>6.25E-2</v>
      </c>
      <c r="O98" s="35"/>
      <c r="P98" s="35"/>
      <c r="Q98" s="35"/>
      <c r="R98" s="6">
        <f t="shared" si="4"/>
        <v>0.66666666666666663</v>
      </c>
      <c r="S98" s="6">
        <f t="shared" si="5"/>
        <v>0.66666666666666663</v>
      </c>
    </row>
    <row r="99" spans="1:19" x14ac:dyDescent="0.25">
      <c r="A99" s="35">
        <v>195</v>
      </c>
      <c r="B99" s="51">
        <v>1</v>
      </c>
      <c r="C99" s="51"/>
      <c r="D99" s="51"/>
      <c r="E99" s="51" t="s">
        <v>74</v>
      </c>
      <c r="F99" s="37">
        <v>43265</v>
      </c>
      <c r="G99" s="51" t="s">
        <v>73</v>
      </c>
      <c r="H99" s="52" t="s">
        <v>20</v>
      </c>
      <c r="I99" s="1" t="s">
        <v>29</v>
      </c>
      <c r="J99" s="6">
        <v>0.67499999999999993</v>
      </c>
      <c r="K99" s="83">
        <v>138</v>
      </c>
      <c r="L99" s="35" t="s">
        <v>11</v>
      </c>
      <c r="M99" s="1">
        <v>656</v>
      </c>
      <c r="N99" s="86">
        <f t="shared" si="3"/>
        <v>0.21036585365853658</v>
      </c>
      <c r="O99" s="35"/>
      <c r="P99" s="35"/>
      <c r="Q99" s="35"/>
      <c r="R99" s="6">
        <f t="shared" si="4"/>
        <v>0.66666666666666663</v>
      </c>
      <c r="S99" s="6">
        <f t="shared" si="5"/>
        <v>0.66666666666666663</v>
      </c>
    </row>
    <row r="100" spans="1:19" x14ac:dyDescent="0.25">
      <c r="A100" s="35">
        <v>197</v>
      </c>
      <c r="B100" s="35">
        <v>2</v>
      </c>
      <c r="C100" s="35"/>
      <c r="D100" s="35"/>
      <c r="E100" s="35" t="s">
        <v>74</v>
      </c>
      <c r="F100" s="37">
        <v>43265</v>
      </c>
      <c r="G100" s="51" t="s">
        <v>73</v>
      </c>
      <c r="H100" s="38" t="s">
        <v>19</v>
      </c>
      <c r="I100" s="1" t="s">
        <v>29</v>
      </c>
      <c r="J100" s="6">
        <v>0.68819444444444444</v>
      </c>
      <c r="K100" s="39">
        <v>137</v>
      </c>
      <c r="L100" s="35" t="s">
        <v>11</v>
      </c>
      <c r="M100" s="1">
        <v>656</v>
      </c>
      <c r="N100" s="86">
        <f t="shared" si="3"/>
        <v>0.20884146341463414</v>
      </c>
      <c r="O100" s="35"/>
      <c r="P100" s="35"/>
      <c r="Q100" s="35"/>
      <c r="R100" s="6">
        <f t="shared" si="4"/>
        <v>0.6875</v>
      </c>
      <c r="S100" s="6">
        <f t="shared" si="5"/>
        <v>0.66666666666666663</v>
      </c>
    </row>
    <row r="101" spans="1:19" x14ac:dyDescent="0.25">
      <c r="A101" s="35">
        <v>199</v>
      </c>
      <c r="B101" s="51">
        <v>1</v>
      </c>
      <c r="C101" s="51"/>
      <c r="D101" s="51"/>
      <c r="E101" s="51" t="s">
        <v>74</v>
      </c>
      <c r="F101" s="37">
        <v>43265</v>
      </c>
      <c r="G101" s="51" t="s">
        <v>73</v>
      </c>
      <c r="H101" s="52" t="s">
        <v>19</v>
      </c>
      <c r="I101" s="1" t="s">
        <v>29</v>
      </c>
      <c r="J101" s="6">
        <v>0.70763888888888893</v>
      </c>
      <c r="K101" s="83">
        <v>148</v>
      </c>
      <c r="L101" s="35" t="s">
        <v>11</v>
      </c>
      <c r="M101" s="1">
        <v>656</v>
      </c>
      <c r="N101" s="86">
        <f t="shared" si="3"/>
        <v>0.22560975609756098</v>
      </c>
      <c r="O101" s="35"/>
      <c r="P101" s="35"/>
      <c r="Q101" s="35"/>
      <c r="R101" s="6">
        <f t="shared" si="4"/>
        <v>0.69791666666666663</v>
      </c>
      <c r="S101" s="6">
        <f t="shared" si="5"/>
        <v>0.66666666666666663</v>
      </c>
    </row>
    <row r="102" spans="1:19" x14ac:dyDescent="0.25">
      <c r="A102" s="35">
        <v>201</v>
      </c>
      <c r="B102" s="35">
        <v>2</v>
      </c>
      <c r="C102" s="35"/>
      <c r="D102" s="35"/>
      <c r="E102" s="35" t="s">
        <v>74</v>
      </c>
      <c r="F102" s="37">
        <v>43265</v>
      </c>
      <c r="G102" s="51" t="s">
        <v>75</v>
      </c>
      <c r="H102" s="38" t="s">
        <v>32</v>
      </c>
      <c r="I102" s="4" t="s">
        <v>30</v>
      </c>
      <c r="J102" s="6">
        <v>0.71458333333333324</v>
      </c>
      <c r="K102" s="39">
        <v>63</v>
      </c>
      <c r="L102" s="35" t="s">
        <v>11</v>
      </c>
      <c r="M102" s="1">
        <v>656</v>
      </c>
      <c r="N102" s="86">
        <f t="shared" si="3"/>
        <v>9.6036585365853661E-2</v>
      </c>
      <c r="O102" s="35"/>
      <c r="P102" s="35"/>
      <c r="Q102" s="35"/>
      <c r="R102" s="6">
        <f t="shared" si="4"/>
        <v>0.70833333333333326</v>
      </c>
      <c r="S102" s="6">
        <f t="shared" si="5"/>
        <v>0.70833333333333326</v>
      </c>
    </row>
    <row r="103" spans="1:19" x14ac:dyDescent="0.25">
      <c r="A103" s="35">
        <v>203</v>
      </c>
      <c r="B103" s="35">
        <v>2</v>
      </c>
      <c r="C103" s="35"/>
      <c r="D103" s="35"/>
      <c r="E103" s="35" t="s">
        <v>74</v>
      </c>
      <c r="F103" s="37">
        <v>43265</v>
      </c>
      <c r="G103" s="51" t="s">
        <v>73</v>
      </c>
      <c r="H103" s="38" t="s">
        <v>76</v>
      </c>
      <c r="I103" s="1" t="s">
        <v>29</v>
      </c>
      <c r="J103" s="6">
        <v>0.72638888888888886</v>
      </c>
      <c r="K103" s="39">
        <v>35</v>
      </c>
      <c r="L103" s="35" t="s">
        <v>11</v>
      </c>
      <c r="M103" s="1">
        <v>656</v>
      </c>
      <c r="N103" s="86">
        <f t="shared" si="3"/>
        <v>5.3353658536585365E-2</v>
      </c>
      <c r="O103" s="35"/>
      <c r="P103" s="35"/>
      <c r="Q103" s="35"/>
      <c r="R103" s="6">
        <f t="shared" si="4"/>
        <v>0.71875</v>
      </c>
      <c r="S103" s="6">
        <f t="shared" si="5"/>
        <v>0.70833333333333326</v>
      </c>
    </row>
    <row r="104" spans="1:19" x14ac:dyDescent="0.25">
      <c r="A104" s="35">
        <v>205</v>
      </c>
      <c r="B104" s="51">
        <v>1</v>
      </c>
      <c r="C104" s="51"/>
      <c r="D104" s="51"/>
      <c r="E104" s="51" t="s">
        <v>74</v>
      </c>
      <c r="F104" s="37">
        <v>43265</v>
      </c>
      <c r="G104" s="51" t="s">
        <v>75</v>
      </c>
      <c r="H104" s="38" t="s">
        <v>32</v>
      </c>
      <c r="I104" s="4" t="s">
        <v>30</v>
      </c>
      <c r="J104" s="6">
        <v>0.73333333333333339</v>
      </c>
      <c r="K104" s="83">
        <v>14</v>
      </c>
      <c r="L104" s="35" t="s">
        <v>11</v>
      </c>
      <c r="M104" s="1">
        <v>656</v>
      </c>
      <c r="N104" s="86">
        <f t="shared" si="3"/>
        <v>2.1341463414634148E-2</v>
      </c>
      <c r="O104" s="35"/>
      <c r="P104" s="35"/>
      <c r="Q104" s="35"/>
      <c r="R104" s="6">
        <f t="shared" si="4"/>
        <v>0.72916666666666663</v>
      </c>
      <c r="S104" s="6">
        <f t="shared" si="5"/>
        <v>0.70833333333333326</v>
      </c>
    </row>
    <row r="105" spans="1:19" x14ac:dyDescent="0.25">
      <c r="A105" s="35">
        <v>207</v>
      </c>
      <c r="B105" s="51">
        <v>1</v>
      </c>
      <c r="C105" s="51"/>
      <c r="D105" s="51"/>
      <c r="E105" s="51" t="s">
        <v>74</v>
      </c>
      <c r="F105" s="37">
        <v>43265</v>
      </c>
      <c r="G105" s="51" t="s">
        <v>73</v>
      </c>
      <c r="H105" s="52" t="s">
        <v>40</v>
      </c>
      <c r="I105" s="1" t="s">
        <v>29</v>
      </c>
      <c r="J105" s="6">
        <v>0.74652777777777779</v>
      </c>
      <c r="K105" s="83">
        <v>159</v>
      </c>
      <c r="L105" s="35" t="s">
        <v>11</v>
      </c>
      <c r="M105" s="1">
        <v>656</v>
      </c>
      <c r="N105" s="86">
        <f t="shared" si="3"/>
        <v>0.2423780487804878</v>
      </c>
      <c r="O105" s="35"/>
      <c r="P105" s="35"/>
      <c r="Q105" s="35"/>
      <c r="R105" s="6">
        <f t="shared" si="4"/>
        <v>0.73958333333333326</v>
      </c>
      <c r="S105" s="6">
        <f t="shared" si="5"/>
        <v>0.70833333333333326</v>
      </c>
    </row>
    <row r="106" spans="1:19" x14ac:dyDescent="0.25">
      <c r="A106" s="35">
        <v>209</v>
      </c>
      <c r="B106" s="44">
        <v>1</v>
      </c>
      <c r="C106" s="44"/>
      <c r="D106" s="53"/>
      <c r="E106" s="54" t="s">
        <v>77</v>
      </c>
      <c r="F106" s="37">
        <v>43265</v>
      </c>
      <c r="G106" s="45" t="s">
        <v>78</v>
      </c>
      <c r="H106" s="45" t="s">
        <v>21</v>
      </c>
      <c r="I106" s="1" t="s">
        <v>29</v>
      </c>
      <c r="J106" s="6">
        <v>0.26597222222222222</v>
      </c>
      <c r="K106" s="46">
        <v>65</v>
      </c>
      <c r="L106" s="35" t="s">
        <v>10</v>
      </c>
      <c r="M106" s="1">
        <v>456</v>
      </c>
      <c r="N106" s="86">
        <f t="shared" si="3"/>
        <v>0.14254385964912281</v>
      </c>
      <c r="O106" s="35"/>
      <c r="P106" s="35"/>
      <c r="Q106" s="35"/>
      <c r="R106" s="6">
        <f t="shared" si="4"/>
        <v>0.26041666666666663</v>
      </c>
      <c r="S106" s="6">
        <f t="shared" si="5"/>
        <v>0.25</v>
      </c>
    </row>
    <row r="107" spans="1:19" x14ac:dyDescent="0.25">
      <c r="A107" s="35">
        <v>211</v>
      </c>
      <c r="B107" s="44">
        <v>1</v>
      </c>
      <c r="C107" s="53"/>
      <c r="D107" s="44"/>
      <c r="E107" s="55" t="s">
        <v>77</v>
      </c>
      <c r="F107" s="37">
        <v>43265</v>
      </c>
      <c r="G107" s="45" t="s">
        <v>79</v>
      </c>
      <c r="H107" s="45" t="s">
        <v>78</v>
      </c>
      <c r="I107" s="4" t="s">
        <v>30</v>
      </c>
      <c r="J107" s="6">
        <v>0.28541666666666665</v>
      </c>
      <c r="K107" s="56">
        <v>228</v>
      </c>
      <c r="L107" s="40" t="s">
        <v>10</v>
      </c>
      <c r="M107" s="1">
        <v>456</v>
      </c>
      <c r="N107" s="86">
        <f t="shared" si="3"/>
        <v>0.5</v>
      </c>
      <c r="O107" s="35"/>
      <c r="P107" s="35"/>
      <c r="Q107" s="35"/>
      <c r="R107" s="6">
        <f t="shared" si="4"/>
        <v>0.28125</v>
      </c>
      <c r="S107" s="6">
        <f t="shared" si="5"/>
        <v>0.25</v>
      </c>
    </row>
    <row r="108" spans="1:19" x14ac:dyDescent="0.25">
      <c r="A108" s="35">
        <v>213</v>
      </c>
      <c r="B108" s="41">
        <v>1</v>
      </c>
      <c r="C108" s="41"/>
      <c r="D108" s="53"/>
      <c r="E108" s="54" t="s">
        <v>77</v>
      </c>
      <c r="F108" s="37">
        <v>43265</v>
      </c>
      <c r="G108" s="45" t="s">
        <v>79</v>
      </c>
      <c r="H108" s="43" t="s">
        <v>38</v>
      </c>
      <c r="I108" s="4" t="s">
        <v>30</v>
      </c>
      <c r="J108" s="6">
        <v>0.30902777777777779</v>
      </c>
      <c r="K108" s="42">
        <v>184</v>
      </c>
      <c r="L108" s="47" t="s">
        <v>10</v>
      </c>
      <c r="M108" s="1">
        <v>456</v>
      </c>
      <c r="N108" s="86">
        <f t="shared" si="3"/>
        <v>0.40350877192982454</v>
      </c>
      <c r="O108" s="35"/>
      <c r="P108" s="35"/>
      <c r="Q108" s="35"/>
      <c r="R108" s="6">
        <f t="shared" si="4"/>
        <v>0.30208333333333331</v>
      </c>
      <c r="S108" s="6">
        <f t="shared" si="5"/>
        <v>0.29166666666666663</v>
      </c>
    </row>
    <row r="109" spans="1:19" x14ac:dyDescent="0.25">
      <c r="A109" s="35">
        <v>215</v>
      </c>
      <c r="B109" s="44">
        <v>1</v>
      </c>
      <c r="C109" s="53"/>
      <c r="D109" s="44"/>
      <c r="E109" s="55" t="s">
        <v>77</v>
      </c>
      <c r="F109" s="37">
        <v>43265</v>
      </c>
      <c r="G109" s="45" t="s">
        <v>79</v>
      </c>
      <c r="H109" s="45" t="s">
        <v>13</v>
      </c>
      <c r="I109" s="4" t="s">
        <v>30</v>
      </c>
      <c r="J109" s="6">
        <v>0.33680555555555558</v>
      </c>
      <c r="K109" s="56">
        <v>122</v>
      </c>
      <c r="L109" s="35" t="s">
        <v>11</v>
      </c>
      <c r="M109" s="1">
        <v>656</v>
      </c>
      <c r="N109" s="86">
        <f t="shared" si="3"/>
        <v>0.18597560975609756</v>
      </c>
      <c r="O109" s="35"/>
      <c r="P109" s="35"/>
      <c r="Q109" s="35"/>
      <c r="R109" s="6">
        <f t="shared" si="4"/>
        <v>0.33333333333333331</v>
      </c>
      <c r="S109" s="6">
        <f t="shared" si="5"/>
        <v>0.33333333333333331</v>
      </c>
    </row>
    <row r="110" spans="1:19" x14ac:dyDescent="0.25">
      <c r="A110" s="35">
        <v>217</v>
      </c>
      <c r="B110" s="41">
        <v>1</v>
      </c>
      <c r="C110" s="41"/>
      <c r="D110" s="53"/>
      <c r="E110" s="54" t="s">
        <v>77</v>
      </c>
      <c r="F110" s="37">
        <v>43265</v>
      </c>
      <c r="G110" s="43" t="s">
        <v>78</v>
      </c>
      <c r="H110" s="43" t="s">
        <v>80</v>
      </c>
      <c r="I110" s="1" t="s">
        <v>29</v>
      </c>
      <c r="J110" s="6">
        <v>0.34444444444444444</v>
      </c>
      <c r="K110" s="42">
        <v>133</v>
      </c>
      <c r="L110" s="47" t="s">
        <v>10</v>
      </c>
      <c r="M110" s="1">
        <v>456</v>
      </c>
      <c r="N110" s="86">
        <f t="shared" si="3"/>
        <v>0.29166666666666669</v>
      </c>
      <c r="O110" s="35"/>
      <c r="P110" s="35"/>
      <c r="Q110" s="35"/>
      <c r="R110" s="6">
        <f t="shared" si="4"/>
        <v>0.34375</v>
      </c>
      <c r="S110" s="6">
        <f t="shared" si="5"/>
        <v>0.33333333333333331</v>
      </c>
    </row>
    <row r="111" spans="1:19" x14ac:dyDescent="0.25">
      <c r="A111" s="35">
        <v>219</v>
      </c>
      <c r="B111" s="47">
        <v>1</v>
      </c>
      <c r="C111" s="47"/>
      <c r="D111" s="53"/>
      <c r="E111" s="54" t="s">
        <v>77</v>
      </c>
      <c r="F111" s="37">
        <v>43265</v>
      </c>
      <c r="G111" s="45" t="s">
        <v>79</v>
      </c>
      <c r="H111" s="38" t="s">
        <v>32</v>
      </c>
      <c r="I111" s="4" t="s">
        <v>30</v>
      </c>
      <c r="J111" s="6">
        <v>0.38541666666666669</v>
      </c>
      <c r="K111" s="49">
        <v>123</v>
      </c>
      <c r="L111" s="47" t="s">
        <v>10</v>
      </c>
      <c r="M111" s="1">
        <v>456</v>
      </c>
      <c r="N111" s="86">
        <f t="shared" si="3"/>
        <v>0.26973684210526316</v>
      </c>
      <c r="O111" s="35"/>
      <c r="P111" s="35"/>
      <c r="Q111" s="35"/>
      <c r="R111" s="6">
        <f t="shared" si="4"/>
        <v>0.38541666666666663</v>
      </c>
      <c r="S111" s="6">
        <f t="shared" si="5"/>
        <v>0.375</v>
      </c>
    </row>
    <row r="112" spans="1:19" x14ac:dyDescent="0.25">
      <c r="A112" s="35">
        <v>221</v>
      </c>
      <c r="B112" s="35">
        <v>1</v>
      </c>
      <c r="C112" s="40"/>
      <c r="D112" s="35"/>
      <c r="E112" s="55" t="s">
        <v>77</v>
      </c>
      <c r="F112" s="37">
        <v>43265</v>
      </c>
      <c r="G112" s="38" t="s">
        <v>78</v>
      </c>
      <c r="H112" s="38" t="s">
        <v>21</v>
      </c>
      <c r="I112" s="1" t="s">
        <v>29</v>
      </c>
      <c r="J112" s="6">
        <v>0.59652777777777777</v>
      </c>
      <c r="K112" s="57">
        <v>150</v>
      </c>
      <c r="L112" s="35" t="s">
        <v>11</v>
      </c>
      <c r="M112" s="1">
        <v>656</v>
      </c>
      <c r="N112" s="86">
        <f t="shared" si="3"/>
        <v>0.22865853658536586</v>
      </c>
      <c r="O112" s="35"/>
      <c r="P112" s="35"/>
      <c r="Q112" s="35"/>
      <c r="R112" s="6">
        <f t="shared" si="4"/>
        <v>0.59375</v>
      </c>
      <c r="S112" s="6">
        <f t="shared" si="5"/>
        <v>0.58333333333333326</v>
      </c>
    </row>
    <row r="113" spans="1:19" x14ac:dyDescent="0.25">
      <c r="A113" s="35">
        <v>223</v>
      </c>
      <c r="B113" s="47">
        <v>1</v>
      </c>
      <c r="C113" s="47"/>
      <c r="D113" s="53"/>
      <c r="E113" s="54" t="s">
        <v>77</v>
      </c>
      <c r="F113" s="37">
        <v>43265</v>
      </c>
      <c r="G113" s="45" t="s">
        <v>79</v>
      </c>
      <c r="H113" s="48" t="s">
        <v>78</v>
      </c>
      <c r="I113" s="4" t="s">
        <v>30</v>
      </c>
      <c r="J113" s="6">
        <v>0.61458333333333337</v>
      </c>
      <c r="K113" s="49">
        <v>118</v>
      </c>
      <c r="L113" s="47" t="s">
        <v>10</v>
      </c>
      <c r="M113" s="1">
        <v>456</v>
      </c>
      <c r="N113" s="86">
        <f t="shared" si="3"/>
        <v>0.25877192982456143</v>
      </c>
      <c r="O113" s="35"/>
      <c r="P113" s="35"/>
      <c r="Q113" s="35"/>
      <c r="R113" s="6">
        <f t="shared" si="4"/>
        <v>0.61458333333333326</v>
      </c>
      <c r="S113" s="6">
        <f t="shared" si="5"/>
        <v>0.58333333333333326</v>
      </c>
    </row>
    <row r="114" spans="1:19" x14ac:dyDescent="0.25">
      <c r="A114" s="35">
        <v>225</v>
      </c>
      <c r="B114" s="35">
        <v>1</v>
      </c>
      <c r="C114" s="40"/>
      <c r="D114" s="35"/>
      <c r="E114" s="55" t="s">
        <v>77</v>
      </c>
      <c r="F114" s="37">
        <v>43265</v>
      </c>
      <c r="G114" s="38" t="s">
        <v>78</v>
      </c>
      <c r="H114" s="38" t="s">
        <v>81</v>
      </c>
      <c r="I114" s="1" t="s">
        <v>29</v>
      </c>
      <c r="J114" s="6">
        <v>0.61875000000000002</v>
      </c>
      <c r="K114" s="57">
        <v>130</v>
      </c>
      <c r="L114" s="40" t="s">
        <v>10</v>
      </c>
      <c r="M114" s="1">
        <v>456</v>
      </c>
      <c r="N114" s="86">
        <f t="shared" si="3"/>
        <v>0.28508771929824561</v>
      </c>
      <c r="O114" s="35"/>
      <c r="P114" s="35"/>
      <c r="Q114" s="35"/>
      <c r="R114" s="6">
        <f t="shared" si="4"/>
        <v>0.61458333333333326</v>
      </c>
      <c r="S114" s="6">
        <f t="shared" si="5"/>
        <v>0.58333333333333326</v>
      </c>
    </row>
    <row r="115" spans="1:19" x14ac:dyDescent="0.25">
      <c r="A115" s="35">
        <v>227</v>
      </c>
      <c r="B115" s="47">
        <v>1</v>
      </c>
      <c r="C115" s="47"/>
      <c r="D115" s="53"/>
      <c r="E115" s="54" t="s">
        <v>77</v>
      </c>
      <c r="F115" s="37">
        <v>43265</v>
      </c>
      <c r="G115" s="48" t="s">
        <v>78</v>
      </c>
      <c r="H115" s="38" t="s">
        <v>21</v>
      </c>
      <c r="I115" s="1" t="s">
        <v>29</v>
      </c>
      <c r="J115" s="6">
        <v>0.63541666666666663</v>
      </c>
      <c r="K115" s="49">
        <v>194</v>
      </c>
      <c r="L115" s="87" t="s">
        <v>10</v>
      </c>
      <c r="M115" s="1">
        <v>456</v>
      </c>
      <c r="N115" s="86">
        <f t="shared" si="3"/>
        <v>0.42543859649122806</v>
      </c>
      <c r="O115" s="35"/>
      <c r="P115" s="35"/>
      <c r="Q115" s="35"/>
      <c r="R115" s="6">
        <f t="shared" si="4"/>
        <v>0.63541666666666663</v>
      </c>
      <c r="S115" s="6">
        <f t="shared" si="5"/>
        <v>0.625</v>
      </c>
    </row>
    <row r="116" spans="1:19" x14ac:dyDescent="0.25">
      <c r="A116" s="35">
        <v>229</v>
      </c>
      <c r="B116" s="47">
        <v>1</v>
      </c>
      <c r="C116" s="47"/>
      <c r="D116" s="53"/>
      <c r="E116" s="54" t="s">
        <v>77</v>
      </c>
      <c r="F116" s="37">
        <v>43265</v>
      </c>
      <c r="G116" s="48" t="s">
        <v>78</v>
      </c>
      <c r="H116" s="48" t="s">
        <v>14</v>
      </c>
      <c r="I116" s="1" t="s">
        <v>29</v>
      </c>
      <c r="J116" s="6">
        <v>0.65972222222222221</v>
      </c>
      <c r="K116" s="49">
        <v>143</v>
      </c>
      <c r="L116" s="47" t="s">
        <v>10</v>
      </c>
      <c r="M116" s="1">
        <v>456</v>
      </c>
      <c r="N116" s="86">
        <f t="shared" si="3"/>
        <v>0.31359649122807015</v>
      </c>
      <c r="O116" s="35"/>
      <c r="P116" s="35"/>
      <c r="Q116" s="35"/>
      <c r="R116" s="6">
        <f t="shared" si="4"/>
        <v>0.65625</v>
      </c>
      <c r="S116" s="6">
        <f t="shared" si="5"/>
        <v>0.625</v>
      </c>
    </row>
    <row r="117" spans="1:19" x14ac:dyDescent="0.25">
      <c r="A117" s="35">
        <v>231</v>
      </c>
      <c r="B117" s="35">
        <v>1</v>
      </c>
      <c r="C117" s="40"/>
      <c r="D117" s="35"/>
      <c r="E117" s="55" t="s">
        <v>77</v>
      </c>
      <c r="F117" s="37">
        <v>43265</v>
      </c>
      <c r="G117" s="45" t="s">
        <v>79</v>
      </c>
      <c r="H117" s="38" t="s">
        <v>78</v>
      </c>
      <c r="I117" s="4" t="s">
        <v>30</v>
      </c>
      <c r="J117" s="6">
        <v>0.66180555555555554</v>
      </c>
      <c r="K117" s="84">
        <v>163</v>
      </c>
      <c r="L117" s="88" t="s">
        <v>10</v>
      </c>
      <c r="M117" s="1">
        <v>456</v>
      </c>
      <c r="N117" s="86">
        <f t="shared" si="3"/>
        <v>0.35745614035087719</v>
      </c>
      <c r="O117" s="35"/>
      <c r="P117" s="35"/>
      <c r="Q117" s="35"/>
      <c r="R117" s="6">
        <f t="shared" si="4"/>
        <v>0.65625</v>
      </c>
      <c r="S117" s="6">
        <f t="shared" si="5"/>
        <v>0.625</v>
      </c>
    </row>
    <row r="118" spans="1:19" x14ac:dyDescent="0.25">
      <c r="A118" s="35">
        <v>233</v>
      </c>
      <c r="B118" s="35">
        <v>1</v>
      </c>
      <c r="C118" s="35"/>
      <c r="D118" s="53"/>
      <c r="E118" s="54" t="s">
        <v>77</v>
      </c>
      <c r="F118" s="37">
        <v>43265</v>
      </c>
      <c r="G118" s="38" t="s">
        <v>79</v>
      </c>
      <c r="H118" s="38" t="s">
        <v>32</v>
      </c>
      <c r="I118" s="4" t="s">
        <v>30</v>
      </c>
      <c r="J118" s="6">
        <v>0.6875</v>
      </c>
      <c r="K118" s="39">
        <v>115</v>
      </c>
      <c r="L118" s="35" t="s">
        <v>10</v>
      </c>
      <c r="M118" s="1">
        <v>456</v>
      </c>
      <c r="N118" s="86">
        <f t="shared" si="3"/>
        <v>0.25219298245614036</v>
      </c>
      <c r="O118" s="35"/>
      <c r="P118" s="35"/>
      <c r="Q118" s="35"/>
      <c r="R118" s="6">
        <f t="shared" si="4"/>
        <v>0.6875</v>
      </c>
      <c r="S118" s="6">
        <f t="shared" si="5"/>
        <v>0.66666666666666663</v>
      </c>
    </row>
    <row r="119" spans="1:19" x14ac:dyDescent="0.25">
      <c r="A119" s="35">
        <v>235</v>
      </c>
      <c r="B119" s="35">
        <v>1</v>
      </c>
      <c r="C119" s="40"/>
      <c r="D119" s="35"/>
      <c r="E119" s="55" t="s">
        <v>77</v>
      </c>
      <c r="F119" s="37">
        <v>43265</v>
      </c>
      <c r="G119" s="38" t="s">
        <v>78</v>
      </c>
      <c r="H119" s="38" t="s">
        <v>22</v>
      </c>
      <c r="I119" s="1" t="s">
        <v>29</v>
      </c>
      <c r="J119" s="6">
        <v>0.70208333333333339</v>
      </c>
      <c r="K119" s="85">
        <v>177</v>
      </c>
      <c r="L119" s="88" t="s">
        <v>10</v>
      </c>
      <c r="M119" s="1">
        <v>456</v>
      </c>
      <c r="N119" s="86">
        <f t="shared" si="3"/>
        <v>0.38815789473684209</v>
      </c>
      <c r="O119" s="35"/>
      <c r="P119" s="35"/>
      <c r="Q119" s="35"/>
      <c r="R119" s="6">
        <f t="shared" si="4"/>
        <v>0.69791666666666663</v>
      </c>
      <c r="S119" s="6">
        <f t="shared" si="5"/>
        <v>0.66666666666666663</v>
      </c>
    </row>
    <row r="120" spans="1:19" x14ac:dyDescent="0.25">
      <c r="A120" s="35">
        <v>237</v>
      </c>
      <c r="B120" s="47">
        <v>1</v>
      </c>
      <c r="C120" s="47"/>
      <c r="D120" s="53"/>
      <c r="E120" s="54" t="s">
        <v>77</v>
      </c>
      <c r="F120" s="37">
        <v>43265</v>
      </c>
      <c r="G120" s="48" t="s">
        <v>78</v>
      </c>
      <c r="H120" s="48" t="s">
        <v>82</v>
      </c>
      <c r="I120" s="1" t="s">
        <v>29</v>
      </c>
      <c r="J120" s="6">
        <v>0.74652777777777779</v>
      </c>
      <c r="K120" s="42">
        <v>113</v>
      </c>
      <c r="L120" s="47" t="s">
        <v>10</v>
      </c>
      <c r="M120" s="1">
        <v>456</v>
      </c>
      <c r="N120" s="86">
        <f t="shared" si="3"/>
        <v>0.24780701754385964</v>
      </c>
      <c r="O120" s="35"/>
      <c r="P120" s="35"/>
      <c r="Q120" s="35"/>
      <c r="R120" s="6">
        <f t="shared" si="4"/>
        <v>0.73958333333333326</v>
      </c>
      <c r="S120" s="6">
        <f t="shared" si="5"/>
        <v>0.70833333333333326</v>
      </c>
    </row>
    <row r="121" spans="1:19" x14ac:dyDescent="0.25">
      <c r="A121" s="35">
        <v>239</v>
      </c>
      <c r="B121" s="35">
        <v>1</v>
      </c>
      <c r="C121" s="35"/>
      <c r="D121" s="40"/>
      <c r="E121" s="35" t="s">
        <v>83</v>
      </c>
      <c r="F121" s="37">
        <v>43257</v>
      </c>
      <c r="G121" s="35" t="s">
        <v>84</v>
      </c>
      <c r="H121" s="38" t="s">
        <v>32</v>
      </c>
      <c r="I121" s="4" t="s">
        <v>30</v>
      </c>
      <c r="J121" s="6">
        <v>0.24583333333333335</v>
      </c>
      <c r="K121" s="39">
        <v>103</v>
      </c>
      <c r="L121" s="35" t="s">
        <v>10</v>
      </c>
      <c r="M121" s="1">
        <v>456</v>
      </c>
      <c r="N121" s="86">
        <f t="shared" si="3"/>
        <v>0.22587719298245615</v>
      </c>
      <c r="O121" s="35"/>
      <c r="P121" s="35"/>
      <c r="Q121" s="35"/>
      <c r="R121" s="6">
        <f t="shared" si="4"/>
        <v>0.23958333333333331</v>
      </c>
      <c r="S121" s="6">
        <f t="shared" si="5"/>
        <v>0.20833333333333331</v>
      </c>
    </row>
    <row r="122" spans="1:19" x14ac:dyDescent="0.25">
      <c r="A122" s="35">
        <v>241</v>
      </c>
      <c r="B122" s="35">
        <v>1</v>
      </c>
      <c r="C122" s="35"/>
      <c r="D122" s="40"/>
      <c r="E122" s="35" t="s">
        <v>83</v>
      </c>
      <c r="F122" s="37">
        <v>43257</v>
      </c>
      <c r="G122" s="35" t="s">
        <v>85</v>
      </c>
      <c r="H122" s="38" t="s">
        <v>33</v>
      </c>
      <c r="I122" s="1" t="s">
        <v>29</v>
      </c>
      <c r="J122" s="6">
        <v>0.26527777777777778</v>
      </c>
      <c r="K122" s="39">
        <v>119</v>
      </c>
      <c r="L122" s="35" t="s">
        <v>10</v>
      </c>
      <c r="M122" s="1">
        <v>456</v>
      </c>
      <c r="N122" s="86">
        <f t="shared" si="3"/>
        <v>0.26096491228070173</v>
      </c>
      <c r="O122" s="35"/>
      <c r="P122" s="35"/>
      <c r="Q122" s="35"/>
      <c r="R122" s="6">
        <f t="shared" si="4"/>
        <v>0.26041666666666663</v>
      </c>
      <c r="S122" s="6">
        <f t="shared" si="5"/>
        <v>0.25</v>
      </c>
    </row>
    <row r="123" spans="1:19" x14ac:dyDescent="0.25">
      <c r="A123" s="35">
        <v>243</v>
      </c>
      <c r="B123" s="35">
        <v>1</v>
      </c>
      <c r="C123" s="35"/>
      <c r="D123" s="40"/>
      <c r="E123" s="35" t="s">
        <v>83</v>
      </c>
      <c r="F123" s="37">
        <v>43257</v>
      </c>
      <c r="G123" s="35" t="s">
        <v>84</v>
      </c>
      <c r="H123" s="38" t="s">
        <v>32</v>
      </c>
      <c r="I123" s="4" t="s">
        <v>30</v>
      </c>
      <c r="J123" s="6">
        <v>0.29375000000000001</v>
      </c>
      <c r="K123" s="39">
        <v>143</v>
      </c>
      <c r="L123" s="35" t="s">
        <v>10</v>
      </c>
      <c r="M123" s="1">
        <v>456</v>
      </c>
      <c r="N123" s="86">
        <f t="shared" si="3"/>
        <v>0.31359649122807015</v>
      </c>
      <c r="O123" s="35"/>
      <c r="P123" s="35"/>
      <c r="Q123" s="35"/>
      <c r="R123" s="6">
        <f t="shared" si="4"/>
        <v>0.29166666666666663</v>
      </c>
      <c r="S123" s="6">
        <f t="shared" si="5"/>
        <v>0.29166666666666663</v>
      </c>
    </row>
    <row r="124" spans="1:19" x14ac:dyDescent="0.25">
      <c r="A124" s="35">
        <v>245</v>
      </c>
      <c r="B124" s="35">
        <v>1</v>
      </c>
      <c r="C124" s="35"/>
      <c r="D124" s="40"/>
      <c r="E124" s="35" t="s">
        <v>83</v>
      </c>
      <c r="F124" s="37">
        <v>43257</v>
      </c>
      <c r="G124" s="35" t="s">
        <v>85</v>
      </c>
      <c r="H124" s="38" t="s">
        <v>41</v>
      </c>
      <c r="I124" s="1" t="s">
        <v>29</v>
      </c>
      <c r="J124" s="6">
        <v>0.32222222222222224</v>
      </c>
      <c r="K124" s="39">
        <v>110</v>
      </c>
      <c r="L124" s="35" t="s">
        <v>10</v>
      </c>
      <c r="M124" s="1">
        <v>456</v>
      </c>
      <c r="N124" s="86">
        <f t="shared" si="3"/>
        <v>0.2412280701754386</v>
      </c>
      <c r="O124" s="35"/>
      <c r="P124" s="35"/>
      <c r="Q124" s="35"/>
      <c r="R124" s="6">
        <f t="shared" si="4"/>
        <v>0.3125</v>
      </c>
      <c r="S124" s="6">
        <f t="shared" si="5"/>
        <v>0.29166666666666663</v>
      </c>
    </row>
    <row r="125" spans="1:19" x14ac:dyDescent="0.25">
      <c r="A125" s="35">
        <v>247</v>
      </c>
      <c r="B125" s="35">
        <v>1</v>
      </c>
      <c r="C125" s="35"/>
      <c r="D125" s="35"/>
      <c r="E125" s="35" t="s">
        <v>83</v>
      </c>
      <c r="F125" s="37">
        <v>43257</v>
      </c>
      <c r="G125" s="35" t="s">
        <v>84</v>
      </c>
      <c r="H125" s="38" t="s">
        <v>32</v>
      </c>
      <c r="I125" s="4" t="s">
        <v>30</v>
      </c>
      <c r="J125" s="6">
        <v>0.33333333333333331</v>
      </c>
      <c r="K125" s="39">
        <v>119</v>
      </c>
      <c r="L125" s="35" t="s">
        <v>10</v>
      </c>
      <c r="M125" s="1">
        <v>456</v>
      </c>
      <c r="N125" s="86">
        <f t="shared" si="3"/>
        <v>0.26096491228070173</v>
      </c>
      <c r="O125" s="35"/>
      <c r="P125" s="35"/>
      <c r="Q125" s="35"/>
      <c r="R125" s="6">
        <f t="shared" si="4"/>
        <v>0.33333333333333331</v>
      </c>
      <c r="S125" s="6">
        <f t="shared" si="5"/>
        <v>0.33333333333333331</v>
      </c>
    </row>
    <row r="126" spans="1:19" x14ac:dyDescent="0.25">
      <c r="A126" s="35">
        <v>248</v>
      </c>
      <c r="B126" s="35">
        <v>1</v>
      </c>
      <c r="C126" s="35"/>
      <c r="D126" s="35"/>
      <c r="E126" s="35" t="s">
        <v>83</v>
      </c>
      <c r="F126" s="37">
        <v>43257</v>
      </c>
      <c r="G126" s="35" t="s">
        <v>85</v>
      </c>
      <c r="H126" s="38" t="s">
        <v>33</v>
      </c>
      <c r="I126" s="1" t="s">
        <v>29</v>
      </c>
      <c r="J126" s="6">
        <v>0.34513888888888888</v>
      </c>
      <c r="K126" s="39">
        <v>94</v>
      </c>
      <c r="L126" s="35" t="s">
        <v>10</v>
      </c>
      <c r="M126" s="1">
        <v>456</v>
      </c>
      <c r="N126" s="86">
        <f t="shared" si="3"/>
        <v>0.20614035087719298</v>
      </c>
      <c r="O126" s="35"/>
      <c r="P126" s="35"/>
      <c r="Q126" s="35"/>
      <c r="R126" s="6">
        <f t="shared" si="4"/>
        <v>0.34375</v>
      </c>
      <c r="S126" s="6">
        <f t="shared" si="5"/>
        <v>0.33333333333333331</v>
      </c>
    </row>
    <row r="127" spans="1:19" x14ac:dyDescent="0.25">
      <c r="A127" s="35">
        <v>249</v>
      </c>
      <c r="B127" s="35">
        <v>1</v>
      </c>
      <c r="C127" s="35"/>
      <c r="D127" s="40"/>
      <c r="E127" s="35" t="s">
        <v>83</v>
      </c>
      <c r="F127" s="37">
        <v>43257</v>
      </c>
      <c r="G127" s="35" t="s">
        <v>84</v>
      </c>
      <c r="H127" s="38" t="s">
        <v>32</v>
      </c>
      <c r="I127" s="4" t="s">
        <v>30</v>
      </c>
      <c r="J127" s="6">
        <v>0.35138888888888892</v>
      </c>
      <c r="K127" s="39">
        <v>179</v>
      </c>
      <c r="L127" s="35" t="s">
        <v>10</v>
      </c>
      <c r="M127" s="1">
        <v>456</v>
      </c>
      <c r="N127" s="86">
        <f t="shared" si="3"/>
        <v>0.39254385964912281</v>
      </c>
      <c r="O127" s="35"/>
      <c r="P127" s="35"/>
      <c r="Q127" s="35"/>
      <c r="R127" s="6">
        <f t="shared" si="4"/>
        <v>0.34375</v>
      </c>
      <c r="S127" s="6">
        <f t="shared" si="5"/>
        <v>0.33333333333333331</v>
      </c>
    </row>
    <row r="128" spans="1:19" x14ac:dyDescent="0.25">
      <c r="A128" s="35">
        <v>251</v>
      </c>
      <c r="B128" s="35">
        <v>1</v>
      </c>
      <c r="C128" s="35"/>
      <c r="D128" s="35"/>
      <c r="E128" s="35" t="s">
        <v>83</v>
      </c>
      <c r="F128" s="37">
        <v>43257</v>
      </c>
      <c r="G128" s="35" t="s">
        <v>84</v>
      </c>
      <c r="H128" s="38" t="s">
        <v>32</v>
      </c>
      <c r="I128" s="4" t="s">
        <v>30</v>
      </c>
      <c r="J128" s="6">
        <v>0.39027777777777778</v>
      </c>
      <c r="K128" s="39">
        <v>238</v>
      </c>
      <c r="L128" s="35" t="s">
        <v>10</v>
      </c>
      <c r="M128" s="1">
        <v>456</v>
      </c>
      <c r="N128" s="86">
        <f t="shared" si="3"/>
        <v>0.52192982456140347</v>
      </c>
      <c r="O128" s="35"/>
      <c r="P128" s="35"/>
      <c r="Q128" s="35"/>
      <c r="R128" s="6">
        <f t="shared" si="4"/>
        <v>0.38541666666666663</v>
      </c>
      <c r="S128" s="6">
        <f t="shared" si="5"/>
        <v>0.375</v>
      </c>
    </row>
    <row r="129" spans="1:19" x14ac:dyDescent="0.25">
      <c r="A129" s="35">
        <v>252</v>
      </c>
      <c r="B129" s="35">
        <v>1</v>
      </c>
      <c r="C129" s="35"/>
      <c r="D129" s="40"/>
      <c r="E129" s="35" t="s">
        <v>83</v>
      </c>
      <c r="F129" s="37">
        <v>43257</v>
      </c>
      <c r="G129" s="35" t="s">
        <v>84</v>
      </c>
      <c r="H129" s="38" t="s">
        <v>32</v>
      </c>
      <c r="I129" s="1" t="s">
        <v>30</v>
      </c>
      <c r="J129" s="6">
        <v>0.39374999999999999</v>
      </c>
      <c r="K129" s="39">
        <v>209</v>
      </c>
      <c r="L129" s="35" t="s">
        <v>10</v>
      </c>
      <c r="M129" s="1">
        <v>456</v>
      </c>
      <c r="N129" s="86">
        <f t="shared" si="3"/>
        <v>0.45833333333333331</v>
      </c>
      <c r="O129" s="35"/>
      <c r="P129" s="35"/>
      <c r="Q129" s="35"/>
      <c r="R129" s="6">
        <f t="shared" si="4"/>
        <v>0.38541666666666663</v>
      </c>
      <c r="S129" s="6">
        <f t="shared" si="5"/>
        <v>0.375</v>
      </c>
    </row>
    <row r="130" spans="1:19" x14ac:dyDescent="0.25">
      <c r="A130" s="35">
        <v>254</v>
      </c>
      <c r="B130" s="35">
        <v>1</v>
      </c>
      <c r="C130" s="35"/>
      <c r="D130" s="35"/>
      <c r="E130" s="35" t="s">
        <v>83</v>
      </c>
      <c r="F130" s="37">
        <v>43257</v>
      </c>
      <c r="G130" s="35" t="s">
        <v>85</v>
      </c>
      <c r="H130" s="38" t="s">
        <v>33</v>
      </c>
      <c r="I130" s="1" t="s">
        <v>29</v>
      </c>
      <c r="J130" s="6">
        <v>0.59166666666666667</v>
      </c>
      <c r="K130" s="39">
        <v>158</v>
      </c>
      <c r="L130" s="35" t="s">
        <v>10</v>
      </c>
      <c r="M130" s="1">
        <v>456</v>
      </c>
      <c r="N130" s="86">
        <f t="shared" si="3"/>
        <v>0.34649122807017546</v>
      </c>
      <c r="O130" s="35"/>
      <c r="P130" s="35"/>
      <c r="Q130" s="35"/>
      <c r="R130" s="6">
        <f t="shared" si="4"/>
        <v>0.58333333333333326</v>
      </c>
      <c r="S130" s="6">
        <f t="shared" si="5"/>
        <v>0.58333333333333326</v>
      </c>
    </row>
    <row r="131" spans="1:19" x14ac:dyDescent="0.25">
      <c r="A131" s="35">
        <v>255</v>
      </c>
      <c r="B131" s="35">
        <v>1</v>
      </c>
      <c r="C131" s="35"/>
      <c r="D131" s="40"/>
      <c r="E131" s="35" t="s">
        <v>83</v>
      </c>
      <c r="F131" s="37">
        <v>43257</v>
      </c>
      <c r="G131" s="35" t="s">
        <v>84</v>
      </c>
      <c r="H131" s="38" t="s">
        <v>32</v>
      </c>
      <c r="I131" s="4" t="s">
        <v>30</v>
      </c>
      <c r="J131" s="6">
        <v>0.59722222222222221</v>
      </c>
      <c r="K131" s="39">
        <v>66</v>
      </c>
      <c r="L131" s="35" t="s">
        <v>10</v>
      </c>
      <c r="M131" s="1">
        <v>456</v>
      </c>
      <c r="N131" s="86">
        <f t="shared" ref="N131:N189" si="6">K131/M131</f>
        <v>0.14473684210526316</v>
      </c>
      <c r="O131" s="35"/>
      <c r="P131" s="35"/>
      <c r="Q131" s="35"/>
      <c r="R131" s="6">
        <f t="shared" ref="R131:R189" si="7">FLOOR(J131,"0:15")</f>
        <v>0.59375</v>
      </c>
      <c r="S131" s="6">
        <f t="shared" ref="S131:S189" si="8">FLOOR(J131,TIME(1,0,0))</f>
        <v>0.58333333333333326</v>
      </c>
    </row>
    <row r="132" spans="1:19" ht="14.25" customHeight="1" x14ac:dyDescent="0.25">
      <c r="A132" s="35">
        <v>257</v>
      </c>
      <c r="B132" s="35">
        <v>1</v>
      </c>
      <c r="C132" s="35"/>
      <c r="D132" s="40"/>
      <c r="E132" s="35" t="s">
        <v>83</v>
      </c>
      <c r="F132" s="37">
        <v>43257</v>
      </c>
      <c r="G132" s="35" t="s">
        <v>85</v>
      </c>
      <c r="H132" s="38" t="s">
        <v>31</v>
      </c>
      <c r="I132" s="1" t="s">
        <v>29</v>
      </c>
      <c r="J132" s="6">
        <v>0.61527777777777781</v>
      </c>
      <c r="K132" s="39">
        <v>91</v>
      </c>
      <c r="L132" s="35" t="s">
        <v>10</v>
      </c>
      <c r="M132" s="1">
        <v>456</v>
      </c>
      <c r="N132" s="86">
        <f t="shared" si="6"/>
        <v>0.19956140350877194</v>
      </c>
      <c r="O132" s="35"/>
      <c r="P132" s="35"/>
      <c r="Q132" s="35"/>
      <c r="R132" s="6">
        <f t="shared" si="7"/>
        <v>0.61458333333333326</v>
      </c>
      <c r="S132" s="6">
        <f t="shared" si="8"/>
        <v>0.58333333333333326</v>
      </c>
    </row>
    <row r="133" spans="1:19" x14ac:dyDescent="0.25">
      <c r="A133" s="35">
        <v>259</v>
      </c>
      <c r="B133" s="35">
        <v>1</v>
      </c>
      <c r="C133" s="35"/>
      <c r="D133" s="35"/>
      <c r="E133" s="35" t="s">
        <v>83</v>
      </c>
      <c r="F133" s="37">
        <v>43257</v>
      </c>
      <c r="G133" s="35" t="s">
        <v>84</v>
      </c>
      <c r="H133" s="38" t="s">
        <v>32</v>
      </c>
      <c r="I133" s="4" t="s">
        <v>30</v>
      </c>
      <c r="J133" s="6">
        <v>0.61875000000000002</v>
      </c>
      <c r="K133" s="39">
        <v>60</v>
      </c>
      <c r="L133" s="35" t="s">
        <v>10</v>
      </c>
      <c r="M133" s="1">
        <v>456</v>
      </c>
      <c r="N133" s="86">
        <f t="shared" si="6"/>
        <v>0.13157894736842105</v>
      </c>
      <c r="O133" s="35"/>
      <c r="P133" s="35"/>
      <c r="Q133" s="35"/>
      <c r="R133" s="6">
        <f t="shared" si="7"/>
        <v>0.61458333333333326</v>
      </c>
      <c r="S133" s="6">
        <f t="shared" si="8"/>
        <v>0.58333333333333326</v>
      </c>
    </row>
    <row r="134" spans="1:19" x14ac:dyDescent="0.25">
      <c r="A134" s="35">
        <v>260</v>
      </c>
      <c r="B134" s="35">
        <v>1</v>
      </c>
      <c r="C134" s="35"/>
      <c r="D134" s="35"/>
      <c r="E134" s="35" t="s">
        <v>83</v>
      </c>
      <c r="F134" s="37">
        <v>43257</v>
      </c>
      <c r="G134" s="35" t="s">
        <v>85</v>
      </c>
      <c r="H134" s="38" t="s">
        <v>12</v>
      </c>
      <c r="I134" s="1" t="s">
        <v>29</v>
      </c>
      <c r="J134" s="6">
        <v>0.63611111111111118</v>
      </c>
      <c r="K134" s="39">
        <v>264</v>
      </c>
      <c r="L134" s="35" t="s">
        <v>10</v>
      </c>
      <c r="M134" s="1">
        <v>456</v>
      </c>
      <c r="N134" s="86">
        <f t="shared" si="6"/>
        <v>0.57894736842105265</v>
      </c>
      <c r="O134" s="35"/>
      <c r="P134" s="35"/>
      <c r="Q134" s="35"/>
      <c r="R134" s="6">
        <f t="shared" si="7"/>
        <v>0.63541666666666663</v>
      </c>
      <c r="S134" s="6">
        <f t="shared" si="8"/>
        <v>0.625</v>
      </c>
    </row>
    <row r="135" spans="1:19" x14ac:dyDescent="0.25">
      <c r="A135" s="35">
        <v>261</v>
      </c>
      <c r="B135" s="35">
        <v>1</v>
      </c>
      <c r="C135" s="35"/>
      <c r="D135" s="40"/>
      <c r="E135" s="35" t="s">
        <v>83</v>
      </c>
      <c r="F135" s="37">
        <v>43257</v>
      </c>
      <c r="G135" s="35" t="s">
        <v>84</v>
      </c>
      <c r="H135" s="38" t="s">
        <v>32</v>
      </c>
      <c r="I135" s="4" t="s">
        <v>30</v>
      </c>
      <c r="J135" s="6">
        <v>0.64166666666666672</v>
      </c>
      <c r="K135" s="39">
        <v>78</v>
      </c>
      <c r="L135" s="35" t="s">
        <v>10</v>
      </c>
      <c r="M135" s="1">
        <v>456</v>
      </c>
      <c r="N135" s="86">
        <f t="shared" si="6"/>
        <v>0.17105263157894737</v>
      </c>
      <c r="O135" s="35"/>
      <c r="P135" s="35"/>
      <c r="Q135" s="35"/>
      <c r="R135" s="6">
        <f t="shared" si="7"/>
        <v>0.63541666666666663</v>
      </c>
      <c r="S135" s="6">
        <f t="shared" si="8"/>
        <v>0.625</v>
      </c>
    </row>
    <row r="136" spans="1:19" x14ac:dyDescent="0.25">
      <c r="A136" s="35">
        <v>263</v>
      </c>
      <c r="B136" s="35">
        <v>1</v>
      </c>
      <c r="C136" s="35"/>
      <c r="D136" s="40"/>
      <c r="E136" s="35" t="s">
        <v>83</v>
      </c>
      <c r="F136" s="37">
        <v>43257</v>
      </c>
      <c r="G136" s="35" t="s">
        <v>85</v>
      </c>
      <c r="H136" s="38" t="s">
        <v>42</v>
      </c>
      <c r="I136" s="1" t="s">
        <v>29</v>
      </c>
      <c r="J136" s="6">
        <v>0.65694444444444444</v>
      </c>
      <c r="K136" s="39">
        <v>92</v>
      </c>
      <c r="L136" s="35" t="s">
        <v>10</v>
      </c>
      <c r="M136" s="1">
        <v>456</v>
      </c>
      <c r="N136" s="86">
        <f t="shared" si="6"/>
        <v>0.20175438596491227</v>
      </c>
      <c r="O136" s="35"/>
      <c r="P136" s="35"/>
      <c r="Q136" s="35"/>
      <c r="R136" s="6">
        <f t="shared" si="7"/>
        <v>0.65625</v>
      </c>
      <c r="S136" s="6">
        <f t="shared" si="8"/>
        <v>0.625</v>
      </c>
    </row>
    <row r="137" spans="1:19" x14ac:dyDescent="0.25">
      <c r="A137" s="35">
        <v>265</v>
      </c>
      <c r="B137" s="35">
        <v>1</v>
      </c>
      <c r="C137" s="35"/>
      <c r="D137" s="40"/>
      <c r="E137" s="35" t="s">
        <v>83</v>
      </c>
      <c r="F137" s="37">
        <v>43257</v>
      </c>
      <c r="G137" s="35" t="s">
        <v>85</v>
      </c>
      <c r="H137" s="38" t="s">
        <v>33</v>
      </c>
      <c r="I137" s="1" t="s">
        <v>29</v>
      </c>
      <c r="J137" s="6">
        <v>0.67569444444444438</v>
      </c>
      <c r="K137" s="39">
        <v>84</v>
      </c>
      <c r="L137" s="35" t="s">
        <v>10</v>
      </c>
      <c r="M137" s="1">
        <v>456</v>
      </c>
      <c r="N137" s="86">
        <f t="shared" si="6"/>
        <v>0.18421052631578946</v>
      </c>
      <c r="O137" s="35"/>
      <c r="P137" s="35"/>
      <c r="Q137" s="35"/>
      <c r="R137" s="6">
        <f t="shared" si="7"/>
        <v>0.66666666666666663</v>
      </c>
      <c r="S137" s="6">
        <f t="shared" si="8"/>
        <v>0.66666666666666663</v>
      </c>
    </row>
    <row r="138" spans="1:19" x14ac:dyDescent="0.25">
      <c r="A138" s="35">
        <v>267</v>
      </c>
      <c r="B138" s="35">
        <v>1</v>
      </c>
      <c r="C138" s="35"/>
      <c r="D138" s="35"/>
      <c r="E138" s="35" t="s">
        <v>83</v>
      </c>
      <c r="F138" s="37">
        <v>43257</v>
      </c>
      <c r="G138" s="35" t="s">
        <v>84</v>
      </c>
      <c r="H138" s="38" t="s">
        <v>32</v>
      </c>
      <c r="I138" s="4" t="s">
        <v>30</v>
      </c>
      <c r="J138" s="6">
        <v>0.68125000000000002</v>
      </c>
      <c r="K138" s="39">
        <v>93</v>
      </c>
      <c r="L138" s="35" t="s">
        <v>11</v>
      </c>
      <c r="M138" s="1">
        <v>656</v>
      </c>
      <c r="N138" s="86">
        <f t="shared" si="6"/>
        <v>0.14176829268292682</v>
      </c>
      <c r="O138" s="35"/>
      <c r="P138" s="35"/>
      <c r="Q138" s="35"/>
      <c r="R138" s="6">
        <f t="shared" si="7"/>
        <v>0.67708333333333326</v>
      </c>
      <c r="S138" s="6">
        <f t="shared" si="8"/>
        <v>0.66666666666666663</v>
      </c>
    </row>
    <row r="139" spans="1:19" x14ac:dyDescent="0.25">
      <c r="A139" s="35">
        <v>268</v>
      </c>
      <c r="B139" s="35">
        <v>1</v>
      </c>
      <c r="C139" s="35"/>
      <c r="D139" s="35"/>
      <c r="E139" s="35" t="s">
        <v>83</v>
      </c>
      <c r="F139" s="37">
        <v>43257</v>
      </c>
      <c r="G139" s="35" t="s">
        <v>85</v>
      </c>
      <c r="H139" s="38" t="s">
        <v>42</v>
      </c>
      <c r="I139" s="1" t="s">
        <v>29</v>
      </c>
      <c r="J139" s="6">
        <v>0.70486111111111116</v>
      </c>
      <c r="K139" s="39">
        <v>99</v>
      </c>
      <c r="L139" s="35" t="s">
        <v>10</v>
      </c>
      <c r="M139" s="1">
        <v>456</v>
      </c>
      <c r="N139" s="86">
        <f t="shared" si="6"/>
        <v>0.21710526315789475</v>
      </c>
      <c r="O139" s="35"/>
      <c r="P139" s="35"/>
      <c r="Q139" s="35"/>
      <c r="R139" s="6">
        <f t="shared" si="7"/>
        <v>0.69791666666666663</v>
      </c>
      <c r="S139" s="6">
        <f t="shared" si="8"/>
        <v>0.66666666666666663</v>
      </c>
    </row>
    <row r="140" spans="1:19" x14ac:dyDescent="0.25">
      <c r="A140" s="35">
        <v>269</v>
      </c>
      <c r="B140" s="35">
        <v>1</v>
      </c>
      <c r="C140" s="35"/>
      <c r="D140" s="40"/>
      <c r="E140" s="35" t="s">
        <v>83</v>
      </c>
      <c r="F140" s="37">
        <v>43257</v>
      </c>
      <c r="G140" s="35" t="s">
        <v>84</v>
      </c>
      <c r="H140" s="38" t="s">
        <v>32</v>
      </c>
      <c r="I140" s="4" t="s">
        <v>30</v>
      </c>
      <c r="J140" s="6">
        <v>0.70833333333333337</v>
      </c>
      <c r="K140" s="39">
        <v>66</v>
      </c>
      <c r="L140" s="35" t="s">
        <v>10</v>
      </c>
      <c r="M140" s="1">
        <v>456</v>
      </c>
      <c r="N140" s="86">
        <f t="shared" si="6"/>
        <v>0.14473684210526316</v>
      </c>
      <c r="O140" s="35"/>
      <c r="P140" s="35"/>
      <c r="Q140" s="35"/>
      <c r="R140" s="6">
        <f t="shared" si="7"/>
        <v>0.70833333333333326</v>
      </c>
      <c r="S140" s="6">
        <f t="shared" si="8"/>
        <v>0.70833333333333326</v>
      </c>
    </row>
    <row r="141" spans="1:19" x14ac:dyDescent="0.25">
      <c r="A141" s="35">
        <v>271</v>
      </c>
      <c r="B141" s="35">
        <v>1</v>
      </c>
      <c r="C141" s="35"/>
      <c r="D141" s="35"/>
      <c r="E141" s="35" t="s">
        <v>83</v>
      </c>
      <c r="F141" s="37">
        <v>43257</v>
      </c>
      <c r="G141" s="35" t="s">
        <v>85</v>
      </c>
      <c r="H141" s="38" t="s">
        <v>12</v>
      </c>
      <c r="I141" s="1" t="s">
        <v>29</v>
      </c>
      <c r="J141" s="6">
        <v>0.71666666666666667</v>
      </c>
      <c r="K141" s="39">
        <v>175</v>
      </c>
      <c r="L141" s="35" t="s">
        <v>10</v>
      </c>
      <c r="M141" s="1">
        <v>456</v>
      </c>
      <c r="N141" s="86">
        <f t="shared" si="6"/>
        <v>0.38377192982456143</v>
      </c>
      <c r="O141" s="35"/>
      <c r="P141" s="35"/>
      <c r="Q141" s="35"/>
      <c r="R141" s="6">
        <f t="shared" si="7"/>
        <v>0.70833333333333326</v>
      </c>
      <c r="S141" s="6">
        <f t="shared" si="8"/>
        <v>0.70833333333333326</v>
      </c>
    </row>
    <row r="142" spans="1:19" x14ac:dyDescent="0.25">
      <c r="A142" s="35">
        <v>272</v>
      </c>
      <c r="B142" s="35">
        <v>1</v>
      </c>
      <c r="C142" s="35"/>
      <c r="D142" s="35"/>
      <c r="E142" s="35" t="s">
        <v>83</v>
      </c>
      <c r="F142" s="37">
        <v>43257</v>
      </c>
      <c r="G142" s="35" t="s">
        <v>84</v>
      </c>
      <c r="H142" s="38" t="s">
        <v>32</v>
      </c>
      <c r="I142" s="4" t="s">
        <v>30</v>
      </c>
      <c r="J142" s="6">
        <v>0.72638888888888886</v>
      </c>
      <c r="K142" s="39">
        <v>99</v>
      </c>
      <c r="L142" s="35" t="s">
        <v>10</v>
      </c>
      <c r="M142" s="1">
        <v>456</v>
      </c>
      <c r="N142" s="86">
        <f t="shared" si="6"/>
        <v>0.21710526315789475</v>
      </c>
      <c r="O142" s="35"/>
      <c r="P142" s="35"/>
      <c r="Q142" s="35"/>
      <c r="R142" s="6">
        <f t="shared" si="7"/>
        <v>0.71875</v>
      </c>
      <c r="S142" s="6">
        <f t="shared" si="8"/>
        <v>0.70833333333333326</v>
      </c>
    </row>
    <row r="143" spans="1:19" x14ac:dyDescent="0.25">
      <c r="A143" s="35">
        <v>273</v>
      </c>
      <c r="B143" s="35">
        <v>2</v>
      </c>
      <c r="C143" s="35"/>
      <c r="D143" s="40"/>
      <c r="E143" s="35" t="s">
        <v>83</v>
      </c>
      <c r="F143" s="37">
        <v>43257</v>
      </c>
      <c r="G143" s="35" t="s">
        <v>85</v>
      </c>
      <c r="H143" s="38" t="s">
        <v>41</v>
      </c>
      <c r="I143" s="1" t="s">
        <v>29</v>
      </c>
      <c r="J143" s="6">
        <v>0.74097222222222225</v>
      </c>
      <c r="K143" s="39">
        <v>132</v>
      </c>
      <c r="L143" s="35" t="s">
        <v>10</v>
      </c>
      <c r="M143" s="1">
        <v>456</v>
      </c>
      <c r="N143" s="86">
        <f t="shared" si="6"/>
        <v>0.28947368421052633</v>
      </c>
      <c r="O143" s="35"/>
      <c r="P143" s="35"/>
      <c r="Q143" s="35"/>
      <c r="R143" s="6">
        <f t="shared" si="7"/>
        <v>0.73958333333333326</v>
      </c>
      <c r="S143" s="6">
        <f t="shared" si="8"/>
        <v>0.70833333333333326</v>
      </c>
    </row>
    <row r="144" spans="1:19" x14ac:dyDescent="0.25">
      <c r="A144" s="35">
        <v>275</v>
      </c>
      <c r="B144" s="35">
        <v>1</v>
      </c>
      <c r="C144" s="35"/>
      <c r="D144" s="35"/>
      <c r="E144" s="35" t="s">
        <v>83</v>
      </c>
      <c r="F144" s="37">
        <v>43257</v>
      </c>
      <c r="G144" s="35" t="s">
        <v>84</v>
      </c>
      <c r="H144" s="38" t="s">
        <v>32</v>
      </c>
      <c r="I144" s="4" t="s">
        <v>30</v>
      </c>
      <c r="J144" s="6">
        <v>0.7416666666666667</v>
      </c>
      <c r="K144" s="39">
        <v>8</v>
      </c>
      <c r="L144" s="35" t="s">
        <v>10</v>
      </c>
      <c r="M144" s="1">
        <v>456</v>
      </c>
      <c r="N144" s="86">
        <f t="shared" si="6"/>
        <v>1.7543859649122806E-2</v>
      </c>
      <c r="O144" s="35"/>
      <c r="P144" s="35"/>
      <c r="Q144" s="35"/>
      <c r="R144" s="6">
        <f t="shared" si="7"/>
        <v>0.73958333333333326</v>
      </c>
      <c r="S144" s="6">
        <f t="shared" si="8"/>
        <v>0.70833333333333326</v>
      </c>
    </row>
    <row r="145" spans="1:19" x14ac:dyDescent="0.25">
      <c r="A145" s="35">
        <v>276</v>
      </c>
      <c r="B145" s="35">
        <v>1</v>
      </c>
      <c r="C145" s="35"/>
      <c r="D145" s="35"/>
      <c r="E145" s="35" t="s">
        <v>83</v>
      </c>
      <c r="F145" s="37">
        <v>43257</v>
      </c>
      <c r="G145" s="35" t="s">
        <v>84</v>
      </c>
      <c r="H145" s="38" t="s">
        <v>32</v>
      </c>
      <c r="I145" s="4" t="s">
        <v>30</v>
      </c>
      <c r="J145" s="6">
        <v>0.26666666666666666</v>
      </c>
      <c r="K145" s="39">
        <v>46</v>
      </c>
      <c r="L145" s="35" t="s">
        <v>10</v>
      </c>
      <c r="M145" s="1">
        <v>456</v>
      </c>
      <c r="N145" s="86">
        <f t="shared" si="6"/>
        <v>0.10087719298245613</v>
      </c>
      <c r="O145" s="35"/>
      <c r="P145" s="35"/>
      <c r="Q145" s="35"/>
      <c r="R145" s="6">
        <f t="shared" si="7"/>
        <v>0.26041666666666663</v>
      </c>
      <c r="S145" s="6">
        <f t="shared" si="8"/>
        <v>0.25</v>
      </c>
    </row>
    <row r="146" spans="1:19" x14ac:dyDescent="0.25">
      <c r="A146" s="35">
        <v>277</v>
      </c>
      <c r="B146" s="35">
        <v>1</v>
      </c>
      <c r="C146" s="35"/>
      <c r="D146" s="35"/>
      <c r="E146" s="35" t="s">
        <v>83</v>
      </c>
      <c r="F146" s="37">
        <v>43257</v>
      </c>
      <c r="G146" s="35" t="s">
        <v>85</v>
      </c>
      <c r="H146" s="38" t="s">
        <v>12</v>
      </c>
      <c r="I146" s="1" t="s">
        <v>29</v>
      </c>
      <c r="J146" s="6">
        <v>0.2902777777777778</v>
      </c>
      <c r="K146" s="39">
        <v>45</v>
      </c>
      <c r="L146" s="35" t="s">
        <v>10</v>
      </c>
      <c r="M146" s="1">
        <v>456</v>
      </c>
      <c r="N146" s="86">
        <f t="shared" si="6"/>
        <v>9.8684210526315791E-2</v>
      </c>
      <c r="O146" s="35"/>
      <c r="P146" s="35"/>
      <c r="Q146" s="35"/>
      <c r="R146" s="6">
        <f t="shared" si="7"/>
        <v>0.28125</v>
      </c>
      <c r="S146" s="6">
        <f t="shared" si="8"/>
        <v>0.25</v>
      </c>
    </row>
    <row r="147" spans="1:19" x14ac:dyDescent="0.25">
      <c r="A147" s="35">
        <v>278</v>
      </c>
      <c r="B147" s="35">
        <v>1</v>
      </c>
      <c r="C147" s="35"/>
      <c r="D147" s="35"/>
      <c r="E147" s="35" t="s">
        <v>83</v>
      </c>
      <c r="F147" s="37">
        <v>43257</v>
      </c>
      <c r="G147" s="35" t="s">
        <v>84</v>
      </c>
      <c r="H147" s="38" t="s">
        <v>32</v>
      </c>
      <c r="I147" s="4" t="s">
        <v>30</v>
      </c>
      <c r="J147" s="6">
        <v>0.3034722222222222</v>
      </c>
      <c r="K147" s="39">
        <v>74</v>
      </c>
      <c r="L147" s="35" t="s">
        <v>10</v>
      </c>
      <c r="M147" s="1">
        <v>456</v>
      </c>
      <c r="N147" s="86">
        <f t="shared" si="6"/>
        <v>0.16228070175438597</v>
      </c>
      <c r="O147" s="35"/>
      <c r="P147" s="35"/>
      <c r="Q147" s="35"/>
      <c r="R147" s="6">
        <f t="shared" si="7"/>
        <v>0.30208333333333331</v>
      </c>
      <c r="S147" s="6">
        <f t="shared" si="8"/>
        <v>0.29166666666666663</v>
      </c>
    </row>
    <row r="148" spans="1:19" x14ac:dyDescent="0.25">
      <c r="A148" s="35">
        <v>290</v>
      </c>
      <c r="B148" s="35">
        <v>1</v>
      </c>
      <c r="C148" s="35"/>
      <c r="D148" s="40"/>
      <c r="E148" s="35" t="s">
        <v>86</v>
      </c>
      <c r="F148" s="37">
        <v>43256</v>
      </c>
      <c r="G148" s="35" t="s">
        <v>87</v>
      </c>
      <c r="H148" s="38" t="s">
        <v>32</v>
      </c>
      <c r="I148" s="4" t="s">
        <v>30</v>
      </c>
      <c r="J148" s="6">
        <v>0.25694444444444448</v>
      </c>
      <c r="K148" s="39">
        <v>164</v>
      </c>
      <c r="L148" s="35" t="s">
        <v>10</v>
      </c>
      <c r="M148" s="1">
        <v>456</v>
      </c>
      <c r="N148" s="86">
        <f t="shared" si="6"/>
        <v>0.35964912280701755</v>
      </c>
      <c r="O148" s="35"/>
      <c r="P148" s="35"/>
      <c r="Q148" s="35"/>
      <c r="R148" s="6">
        <f t="shared" si="7"/>
        <v>0.25</v>
      </c>
      <c r="S148" s="6">
        <f t="shared" si="8"/>
        <v>0.25</v>
      </c>
    </row>
    <row r="149" spans="1:19" x14ac:dyDescent="0.25">
      <c r="A149" s="35">
        <v>292</v>
      </c>
      <c r="B149" s="35">
        <v>1</v>
      </c>
      <c r="C149" s="35"/>
      <c r="D149" s="35"/>
      <c r="E149" s="58" t="s">
        <v>86</v>
      </c>
      <c r="F149" s="37">
        <v>43256</v>
      </c>
      <c r="G149" s="35" t="s">
        <v>87</v>
      </c>
      <c r="H149" s="38" t="s">
        <v>32</v>
      </c>
      <c r="I149" s="4" t="s">
        <v>30</v>
      </c>
      <c r="J149" s="6">
        <v>0.27499999999999997</v>
      </c>
      <c r="K149" s="39">
        <v>228</v>
      </c>
      <c r="L149" s="35" t="s">
        <v>10</v>
      </c>
      <c r="M149" s="1">
        <v>456</v>
      </c>
      <c r="N149" s="86">
        <f t="shared" si="6"/>
        <v>0.5</v>
      </c>
      <c r="O149" s="35"/>
      <c r="P149" s="35"/>
      <c r="Q149" s="35"/>
      <c r="R149" s="6">
        <f t="shared" si="7"/>
        <v>0.27083333333333331</v>
      </c>
      <c r="S149" s="6">
        <f t="shared" si="8"/>
        <v>0.25</v>
      </c>
    </row>
    <row r="150" spans="1:19" x14ac:dyDescent="0.25">
      <c r="A150" s="35">
        <v>294</v>
      </c>
      <c r="B150" s="35">
        <v>1</v>
      </c>
      <c r="C150" s="35"/>
      <c r="D150" s="40"/>
      <c r="E150" s="35" t="s">
        <v>86</v>
      </c>
      <c r="F150" s="37">
        <v>43256</v>
      </c>
      <c r="G150" s="35" t="s">
        <v>88</v>
      </c>
      <c r="H150" s="38" t="s">
        <v>34</v>
      </c>
      <c r="I150" s="1" t="s">
        <v>29</v>
      </c>
      <c r="J150" s="6">
        <v>0.27986111111111112</v>
      </c>
      <c r="K150" s="39">
        <v>63</v>
      </c>
      <c r="L150" s="35" t="s">
        <v>10</v>
      </c>
      <c r="M150" s="1">
        <v>456</v>
      </c>
      <c r="N150" s="86">
        <f t="shared" si="6"/>
        <v>0.13815789473684212</v>
      </c>
      <c r="O150" s="35"/>
      <c r="P150" s="35"/>
      <c r="Q150" s="35"/>
      <c r="R150" s="6">
        <f t="shared" si="7"/>
        <v>0.27083333333333331</v>
      </c>
      <c r="S150" s="6">
        <f t="shared" si="8"/>
        <v>0.25</v>
      </c>
    </row>
    <row r="151" spans="1:19" x14ac:dyDescent="0.25">
      <c r="A151" s="35">
        <v>296</v>
      </c>
      <c r="B151" s="35">
        <v>1</v>
      </c>
      <c r="C151" s="35"/>
      <c r="D151" s="40"/>
      <c r="E151" s="35" t="s">
        <v>86</v>
      </c>
      <c r="F151" s="37">
        <v>43256</v>
      </c>
      <c r="G151" s="35" t="s">
        <v>87</v>
      </c>
      <c r="H151" s="38" t="s">
        <v>32</v>
      </c>
      <c r="I151" s="4" t="s">
        <v>30</v>
      </c>
      <c r="J151" s="6">
        <v>0.30069444444444443</v>
      </c>
      <c r="K151" s="39">
        <v>362</v>
      </c>
      <c r="L151" s="35" t="s">
        <v>10</v>
      </c>
      <c r="M151" s="1">
        <v>456</v>
      </c>
      <c r="N151" s="86">
        <f t="shared" si="6"/>
        <v>0.79385964912280704</v>
      </c>
      <c r="O151" s="35"/>
      <c r="P151" s="35"/>
      <c r="Q151" s="35"/>
      <c r="R151" s="6">
        <f t="shared" si="7"/>
        <v>0.29166666666666663</v>
      </c>
      <c r="S151" s="6">
        <f t="shared" si="8"/>
        <v>0.29166666666666663</v>
      </c>
    </row>
    <row r="152" spans="1:19" x14ac:dyDescent="0.25">
      <c r="A152" s="35">
        <v>298</v>
      </c>
      <c r="B152" s="35">
        <v>1</v>
      </c>
      <c r="C152" s="35"/>
      <c r="D152" s="35"/>
      <c r="E152" s="58" t="s">
        <v>86</v>
      </c>
      <c r="F152" s="37">
        <v>43256</v>
      </c>
      <c r="G152" s="35" t="s">
        <v>88</v>
      </c>
      <c r="H152" s="38" t="s">
        <v>34</v>
      </c>
      <c r="I152" s="1" t="s">
        <v>29</v>
      </c>
      <c r="J152" s="6">
        <v>0.32430555555555557</v>
      </c>
      <c r="K152" s="39">
        <v>69</v>
      </c>
      <c r="L152" s="35" t="s">
        <v>10</v>
      </c>
      <c r="M152" s="1">
        <v>456</v>
      </c>
      <c r="N152" s="86">
        <f t="shared" si="6"/>
        <v>0.15131578947368421</v>
      </c>
      <c r="O152" s="35"/>
      <c r="P152" s="35"/>
      <c r="Q152" s="35"/>
      <c r="R152" s="6">
        <f t="shared" si="7"/>
        <v>0.32291666666666663</v>
      </c>
      <c r="S152" s="6">
        <f t="shared" si="8"/>
        <v>0.29166666666666663</v>
      </c>
    </row>
    <row r="153" spans="1:19" x14ac:dyDescent="0.25">
      <c r="A153" s="35">
        <v>300</v>
      </c>
      <c r="B153" s="35">
        <v>1</v>
      </c>
      <c r="C153" s="35"/>
      <c r="D153" s="40"/>
      <c r="E153" s="35" t="s">
        <v>86</v>
      </c>
      <c r="F153" s="37">
        <v>43256</v>
      </c>
      <c r="G153" s="35" t="s">
        <v>88</v>
      </c>
      <c r="H153" s="38" t="s">
        <v>35</v>
      </c>
      <c r="I153" s="1" t="s">
        <v>29</v>
      </c>
      <c r="J153" s="6">
        <v>0.33263888888888887</v>
      </c>
      <c r="K153" s="39">
        <v>188</v>
      </c>
      <c r="L153" s="35" t="s">
        <v>10</v>
      </c>
      <c r="M153" s="1">
        <v>456</v>
      </c>
      <c r="N153" s="86">
        <f t="shared" si="6"/>
        <v>0.41228070175438597</v>
      </c>
      <c r="O153" s="35"/>
      <c r="P153" s="35"/>
      <c r="Q153" s="35"/>
      <c r="R153" s="6">
        <f t="shared" si="7"/>
        <v>0.32291666666666663</v>
      </c>
      <c r="S153" s="6">
        <f t="shared" si="8"/>
        <v>0.29166666666666663</v>
      </c>
    </row>
    <row r="154" spans="1:19" x14ac:dyDescent="0.25">
      <c r="A154" s="35">
        <v>302</v>
      </c>
      <c r="B154" s="35">
        <v>1</v>
      </c>
      <c r="C154" s="35"/>
      <c r="D154" s="35"/>
      <c r="E154" s="58" t="s">
        <v>86</v>
      </c>
      <c r="F154" s="37">
        <v>43256</v>
      </c>
      <c r="G154" s="35" t="s">
        <v>87</v>
      </c>
      <c r="H154" s="38" t="s">
        <v>32</v>
      </c>
      <c r="I154" s="4" t="s">
        <v>30</v>
      </c>
      <c r="J154" s="6">
        <v>0.3430555555555555</v>
      </c>
      <c r="K154" s="39">
        <v>247</v>
      </c>
      <c r="L154" s="35" t="s">
        <v>10</v>
      </c>
      <c r="M154" s="1">
        <v>456</v>
      </c>
      <c r="N154" s="86">
        <f t="shared" si="6"/>
        <v>0.54166666666666663</v>
      </c>
      <c r="O154" s="35"/>
      <c r="P154" s="35"/>
      <c r="Q154" s="35"/>
      <c r="R154" s="6">
        <f t="shared" si="7"/>
        <v>0.33333333333333331</v>
      </c>
      <c r="S154" s="6">
        <f t="shared" si="8"/>
        <v>0.33333333333333331</v>
      </c>
    </row>
    <row r="155" spans="1:19" x14ac:dyDescent="0.25">
      <c r="A155" s="35">
        <v>304</v>
      </c>
      <c r="B155" s="35">
        <v>1</v>
      </c>
      <c r="C155" s="35"/>
      <c r="D155" s="40"/>
      <c r="E155" s="35" t="s">
        <v>86</v>
      </c>
      <c r="F155" s="37">
        <v>43256</v>
      </c>
      <c r="G155" s="35" t="s">
        <v>87</v>
      </c>
      <c r="H155" s="38" t="s">
        <v>32</v>
      </c>
      <c r="I155" s="4" t="s">
        <v>30</v>
      </c>
      <c r="J155" s="6">
        <v>0.37222222222222223</v>
      </c>
      <c r="K155" s="39">
        <v>165</v>
      </c>
      <c r="L155" s="35" t="s">
        <v>10</v>
      </c>
      <c r="M155" s="1">
        <v>456</v>
      </c>
      <c r="N155" s="86">
        <f t="shared" si="6"/>
        <v>0.36184210526315791</v>
      </c>
      <c r="O155" s="35"/>
      <c r="P155" s="35"/>
      <c r="Q155" s="35"/>
      <c r="R155" s="6">
        <f t="shared" si="7"/>
        <v>0.36458333333333331</v>
      </c>
      <c r="S155" s="6">
        <f t="shared" si="8"/>
        <v>0.33333333333333331</v>
      </c>
    </row>
    <row r="156" spans="1:19" x14ac:dyDescent="0.25">
      <c r="A156" s="35">
        <v>306</v>
      </c>
      <c r="B156" s="35">
        <v>1</v>
      </c>
      <c r="C156" s="35"/>
      <c r="D156" s="35"/>
      <c r="E156" s="58" t="s">
        <v>86</v>
      </c>
      <c r="F156" s="37">
        <v>43256</v>
      </c>
      <c r="G156" s="35" t="s">
        <v>88</v>
      </c>
      <c r="H156" s="38" t="s">
        <v>34</v>
      </c>
      <c r="I156" s="1" t="s">
        <v>29</v>
      </c>
      <c r="J156" s="6">
        <v>0.3833333333333333</v>
      </c>
      <c r="K156" s="39">
        <v>36</v>
      </c>
      <c r="L156" s="35" t="s">
        <v>10</v>
      </c>
      <c r="M156" s="1">
        <v>456</v>
      </c>
      <c r="N156" s="86">
        <f t="shared" si="6"/>
        <v>7.8947368421052627E-2</v>
      </c>
      <c r="O156" s="35"/>
      <c r="P156" s="35"/>
      <c r="Q156" s="35"/>
      <c r="R156" s="6">
        <f t="shared" si="7"/>
        <v>0.375</v>
      </c>
      <c r="S156" s="6">
        <f t="shared" si="8"/>
        <v>0.375</v>
      </c>
    </row>
    <row r="157" spans="1:19" x14ac:dyDescent="0.25">
      <c r="A157" s="35">
        <v>308</v>
      </c>
      <c r="B157" s="35">
        <v>1</v>
      </c>
      <c r="C157" s="35"/>
      <c r="D157" s="40"/>
      <c r="E157" s="35" t="s">
        <v>86</v>
      </c>
      <c r="F157" s="37">
        <v>43256</v>
      </c>
      <c r="G157" s="35" t="s">
        <v>88</v>
      </c>
      <c r="H157" s="38" t="s">
        <v>35</v>
      </c>
      <c r="I157" s="1" t="s">
        <v>29</v>
      </c>
      <c r="J157" s="6">
        <v>0.58472222222222225</v>
      </c>
      <c r="K157" s="39">
        <v>115</v>
      </c>
      <c r="L157" s="35" t="s">
        <v>10</v>
      </c>
      <c r="M157" s="1">
        <v>456</v>
      </c>
      <c r="N157" s="86">
        <f t="shared" si="6"/>
        <v>0.25219298245614036</v>
      </c>
      <c r="O157" s="35"/>
      <c r="P157" s="35"/>
      <c r="Q157" s="35"/>
      <c r="R157" s="6">
        <f t="shared" si="7"/>
        <v>0.58333333333333326</v>
      </c>
      <c r="S157" s="6">
        <f t="shared" si="8"/>
        <v>0.58333333333333326</v>
      </c>
    </row>
    <row r="158" spans="1:19" x14ac:dyDescent="0.25">
      <c r="A158" s="35">
        <v>310</v>
      </c>
      <c r="B158" s="35">
        <v>1</v>
      </c>
      <c r="C158" s="35"/>
      <c r="D158" s="35"/>
      <c r="E158" s="58" t="s">
        <v>86</v>
      </c>
      <c r="F158" s="37">
        <v>43256</v>
      </c>
      <c r="G158" s="35" t="s">
        <v>87</v>
      </c>
      <c r="H158" s="38" t="s">
        <v>32</v>
      </c>
      <c r="I158" s="4" t="s">
        <v>30</v>
      </c>
      <c r="J158" s="6">
        <v>0.59513888888888888</v>
      </c>
      <c r="K158" s="39">
        <v>105</v>
      </c>
      <c r="L158" s="35" t="s">
        <v>10</v>
      </c>
      <c r="M158" s="1">
        <v>456</v>
      </c>
      <c r="N158" s="86">
        <f t="shared" si="6"/>
        <v>0.23026315789473684</v>
      </c>
      <c r="O158" s="35"/>
      <c r="P158" s="35"/>
      <c r="Q158" s="35"/>
      <c r="R158" s="6">
        <f t="shared" si="7"/>
        <v>0.59375</v>
      </c>
      <c r="S158" s="6">
        <f t="shared" si="8"/>
        <v>0.58333333333333326</v>
      </c>
    </row>
    <row r="159" spans="1:19" x14ac:dyDescent="0.25">
      <c r="A159" s="35">
        <v>312</v>
      </c>
      <c r="B159" s="35">
        <v>1</v>
      </c>
      <c r="C159" s="35"/>
      <c r="D159" s="40"/>
      <c r="E159" s="35" t="s">
        <v>86</v>
      </c>
      <c r="F159" s="37">
        <v>43256</v>
      </c>
      <c r="G159" s="35" t="s">
        <v>87</v>
      </c>
      <c r="H159" s="38" t="s">
        <v>32</v>
      </c>
      <c r="I159" s="4" t="s">
        <v>30</v>
      </c>
      <c r="J159" s="6">
        <v>0.61944444444444446</v>
      </c>
      <c r="K159" s="39">
        <v>151</v>
      </c>
      <c r="L159" s="35" t="s">
        <v>10</v>
      </c>
      <c r="M159" s="1">
        <v>456</v>
      </c>
      <c r="N159" s="86">
        <f t="shared" si="6"/>
        <v>0.33114035087719296</v>
      </c>
      <c r="O159" s="35"/>
      <c r="P159" s="35"/>
      <c r="Q159" s="35"/>
      <c r="R159" s="6">
        <f t="shared" si="7"/>
        <v>0.61458333333333326</v>
      </c>
      <c r="S159" s="6">
        <f t="shared" si="8"/>
        <v>0.58333333333333326</v>
      </c>
    </row>
    <row r="160" spans="1:19" x14ac:dyDescent="0.25">
      <c r="A160" s="35">
        <v>314</v>
      </c>
      <c r="B160" s="35">
        <v>1</v>
      </c>
      <c r="C160" s="35"/>
      <c r="D160" s="35"/>
      <c r="E160" s="35" t="s">
        <v>86</v>
      </c>
      <c r="F160" s="37">
        <v>43256</v>
      </c>
      <c r="G160" s="35" t="s">
        <v>88</v>
      </c>
      <c r="H160" s="38" t="s">
        <v>34</v>
      </c>
      <c r="I160" s="1" t="s">
        <v>29</v>
      </c>
      <c r="J160" s="6">
        <v>0.61944444444444446</v>
      </c>
      <c r="K160" s="39">
        <v>208</v>
      </c>
      <c r="L160" s="35" t="s">
        <v>10</v>
      </c>
      <c r="M160" s="1">
        <v>456</v>
      </c>
      <c r="N160" s="86">
        <f t="shared" si="6"/>
        <v>0.45614035087719296</v>
      </c>
      <c r="O160" s="35"/>
      <c r="P160" s="35"/>
      <c r="Q160" s="35"/>
      <c r="R160" s="6">
        <f t="shared" si="7"/>
        <v>0.61458333333333326</v>
      </c>
      <c r="S160" s="6">
        <f t="shared" si="8"/>
        <v>0.58333333333333326</v>
      </c>
    </row>
    <row r="161" spans="1:19" x14ac:dyDescent="0.25">
      <c r="A161" s="35">
        <v>316</v>
      </c>
      <c r="B161" s="35">
        <v>1</v>
      </c>
      <c r="C161" s="35"/>
      <c r="D161" s="35"/>
      <c r="E161" s="58" t="s">
        <v>86</v>
      </c>
      <c r="F161" s="37">
        <v>43256</v>
      </c>
      <c r="G161" s="35" t="s">
        <v>87</v>
      </c>
      <c r="H161" s="38" t="s">
        <v>32</v>
      </c>
      <c r="I161" s="4" t="s">
        <v>30</v>
      </c>
      <c r="J161" s="6">
        <v>0.6333333333333333</v>
      </c>
      <c r="K161" s="39">
        <v>80</v>
      </c>
      <c r="L161" s="35" t="s">
        <v>10</v>
      </c>
      <c r="M161" s="1">
        <v>456</v>
      </c>
      <c r="N161" s="86">
        <f t="shared" si="6"/>
        <v>0.17543859649122806</v>
      </c>
      <c r="O161" s="35"/>
      <c r="P161" s="35"/>
      <c r="Q161" s="35"/>
      <c r="R161" s="6">
        <f t="shared" si="7"/>
        <v>0.625</v>
      </c>
      <c r="S161" s="6">
        <f t="shared" si="8"/>
        <v>0.625</v>
      </c>
    </row>
    <row r="162" spans="1:19" x14ac:dyDescent="0.25">
      <c r="A162" s="35">
        <v>318</v>
      </c>
      <c r="B162" s="35">
        <v>1</v>
      </c>
      <c r="C162" s="35"/>
      <c r="D162" s="40"/>
      <c r="E162" s="35" t="s">
        <v>86</v>
      </c>
      <c r="F162" s="37">
        <v>43256</v>
      </c>
      <c r="G162" s="35" t="s">
        <v>88</v>
      </c>
      <c r="H162" s="59" t="s">
        <v>34</v>
      </c>
      <c r="I162" s="1" t="s">
        <v>29</v>
      </c>
      <c r="J162" s="6">
        <v>0.65833333333333333</v>
      </c>
      <c r="K162" s="39">
        <v>186</v>
      </c>
      <c r="L162" s="35" t="s">
        <v>10</v>
      </c>
      <c r="M162" s="1">
        <v>456</v>
      </c>
      <c r="N162" s="86">
        <f t="shared" si="6"/>
        <v>0.40789473684210525</v>
      </c>
      <c r="O162" s="35"/>
      <c r="P162" s="35"/>
      <c r="Q162" s="35"/>
      <c r="R162" s="6">
        <f t="shared" si="7"/>
        <v>0.65625</v>
      </c>
      <c r="S162" s="6">
        <f t="shared" si="8"/>
        <v>0.625</v>
      </c>
    </row>
    <row r="163" spans="1:19" x14ac:dyDescent="0.25">
      <c r="A163" s="35">
        <v>320</v>
      </c>
      <c r="B163" s="35">
        <v>1</v>
      </c>
      <c r="C163" s="35"/>
      <c r="D163" s="35"/>
      <c r="E163" s="58" t="s">
        <v>86</v>
      </c>
      <c r="F163" s="37">
        <v>43256</v>
      </c>
      <c r="G163" s="35" t="s">
        <v>88</v>
      </c>
      <c r="H163" s="59" t="s">
        <v>35</v>
      </c>
      <c r="I163" s="1" t="s">
        <v>29</v>
      </c>
      <c r="J163" s="6">
        <v>0.67083333333333339</v>
      </c>
      <c r="K163" s="39">
        <v>271</v>
      </c>
      <c r="L163" s="35" t="s">
        <v>10</v>
      </c>
      <c r="M163" s="1">
        <v>456</v>
      </c>
      <c r="N163" s="86">
        <f t="shared" si="6"/>
        <v>0.5942982456140351</v>
      </c>
      <c r="O163" s="35"/>
      <c r="P163" s="35"/>
      <c r="Q163" s="35"/>
      <c r="R163" s="6">
        <f t="shared" si="7"/>
        <v>0.66666666666666663</v>
      </c>
      <c r="S163" s="6">
        <f t="shared" si="8"/>
        <v>0.66666666666666663</v>
      </c>
    </row>
    <row r="164" spans="1:19" x14ac:dyDescent="0.25">
      <c r="A164" s="35">
        <v>322</v>
      </c>
      <c r="B164" s="35">
        <v>1</v>
      </c>
      <c r="C164" s="35"/>
      <c r="D164" s="40"/>
      <c r="E164" s="35" t="s">
        <v>86</v>
      </c>
      <c r="F164" s="37">
        <v>43256</v>
      </c>
      <c r="G164" s="35" t="s">
        <v>87</v>
      </c>
      <c r="H164" s="38" t="s">
        <v>32</v>
      </c>
      <c r="I164" s="4" t="s">
        <v>30</v>
      </c>
      <c r="J164" s="6">
        <v>0.68333333333333324</v>
      </c>
      <c r="K164" s="39">
        <v>92</v>
      </c>
      <c r="L164" s="35" t="s">
        <v>10</v>
      </c>
      <c r="M164" s="1">
        <v>456</v>
      </c>
      <c r="N164" s="86">
        <f t="shared" si="6"/>
        <v>0.20175438596491227</v>
      </c>
      <c r="O164" s="35"/>
      <c r="P164" s="35"/>
      <c r="Q164" s="35"/>
      <c r="R164" s="6">
        <f t="shared" si="7"/>
        <v>0.67708333333333326</v>
      </c>
      <c r="S164" s="6">
        <f t="shared" si="8"/>
        <v>0.66666666666666663</v>
      </c>
    </row>
    <row r="165" spans="1:19" x14ac:dyDescent="0.25">
      <c r="A165" s="35">
        <v>324</v>
      </c>
      <c r="B165" s="35">
        <v>1</v>
      </c>
      <c r="C165" s="35"/>
      <c r="D165" s="40"/>
      <c r="E165" s="35" t="s">
        <v>86</v>
      </c>
      <c r="F165" s="37">
        <v>43256</v>
      </c>
      <c r="G165" s="35" t="s">
        <v>88</v>
      </c>
      <c r="H165" s="38" t="s">
        <v>34</v>
      </c>
      <c r="I165" s="1" t="s">
        <v>29</v>
      </c>
      <c r="J165" s="6">
        <v>0.6958333333333333</v>
      </c>
      <c r="K165" s="39">
        <v>173</v>
      </c>
      <c r="L165" s="35" t="s">
        <v>10</v>
      </c>
      <c r="M165" s="1">
        <v>456</v>
      </c>
      <c r="N165" s="86">
        <f t="shared" si="6"/>
        <v>0.37938596491228072</v>
      </c>
      <c r="O165" s="35"/>
      <c r="P165" s="35"/>
      <c r="Q165" s="35"/>
      <c r="R165" s="6">
        <f t="shared" si="7"/>
        <v>0.6875</v>
      </c>
      <c r="S165" s="6">
        <f t="shared" si="8"/>
        <v>0.66666666666666663</v>
      </c>
    </row>
    <row r="166" spans="1:19" x14ac:dyDescent="0.25">
      <c r="A166" s="35">
        <v>326</v>
      </c>
      <c r="B166" s="35">
        <v>1</v>
      </c>
      <c r="C166" s="35"/>
      <c r="D166" s="40"/>
      <c r="E166" s="35" t="s">
        <v>86</v>
      </c>
      <c r="F166" s="37">
        <v>43256</v>
      </c>
      <c r="G166" s="35" t="s">
        <v>87</v>
      </c>
      <c r="H166" s="38" t="s">
        <v>32</v>
      </c>
      <c r="I166" s="4" t="s">
        <v>30</v>
      </c>
      <c r="J166" s="6">
        <v>0.71319444444444446</v>
      </c>
      <c r="K166" s="39">
        <v>122</v>
      </c>
      <c r="L166" s="35" t="s">
        <v>10</v>
      </c>
      <c r="M166" s="1">
        <v>456</v>
      </c>
      <c r="N166" s="86">
        <f t="shared" si="6"/>
        <v>0.26754385964912281</v>
      </c>
      <c r="O166" s="35"/>
      <c r="P166" s="35"/>
      <c r="Q166" s="35"/>
      <c r="R166" s="6">
        <f t="shared" si="7"/>
        <v>0.70833333333333326</v>
      </c>
      <c r="S166" s="6">
        <f t="shared" si="8"/>
        <v>0.70833333333333326</v>
      </c>
    </row>
    <row r="167" spans="1:19" x14ac:dyDescent="0.25">
      <c r="A167" s="35">
        <v>328</v>
      </c>
      <c r="B167" s="35">
        <v>1</v>
      </c>
      <c r="C167" s="35"/>
      <c r="D167" s="35"/>
      <c r="E167" s="35" t="s">
        <v>86</v>
      </c>
      <c r="F167" s="37">
        <v>43256</v>
      </c>
      <c r="G167" s="35" t="s">
        <v>88</v>
      </c>
      <c r="H167" s="38" t="s">
        <v>36</v>
      </c>
      <c r="I167" s="1" t="s">
        <v>29</v>
      </c>
      <c r="J167" s="6">
        <v>0.71805555555555556</v>
      </c>
      <c r="K167" s="39">
        <v>134</v>
      </c>
      <c r="L167" s="35" t="s">
        <v>10</v>
      </c>
      <c r="M167" s="1">
        <v>456</v>
      </c>
      <c r="N167" s="86">
        <f t="shared" si="6"/>
        <v>0.29385964912280704</v>
      </c>
      <c r="O167" s="35"/>
      <c r="P167" s="35"/>
      <c r="Q167" s="35"/>
      <c r="R167" s="6">
        <f t="shared" si="7"/>
        <v>0.70833333333333326</v>
      </c>
      <c r="S167" s="6">
        <f t="shared" si="8"/>
        <v>0.70833333333333326</v>
      </c>
    </row>
    <row r="168" spans="1:19" x14ac:dyDescent="0.25">
      <c r="A168" s="35">
        <v>330</v>
      </c>
      <c r="B168" s="35">
        <v>1</v>
      </c>
      <c r="C168" s="35"/>
      <c r="D168" s="35"/>
      <c r="E168" s="35" t="s">
        <v>89</v>
      </c>
      <c r="F168" s="37">
        <v>43264</v>
      </c>
      <c r="G168" s="35" t="s">
        <v>90</v>
      </c>
      <c r="H168" s="38" t="s">
        <v>24</v>
      </c>
      <c r="I168" s="1" t="s">
        <v>29</v>
      </c>
      <c r="J168" s="6">
        <v>0.25</v>
      </c>
      <c r="K168" s="39">
        <v>139</v>
      </c>
      <c r="L168" s="35" t="s">
        <v>11</v>
      </c>
      <c r="M168" s="1">
        <v>656</v>
      </c>
      <c r="N168" s="86">
        <f t="shared" si="6"/>
        <v>0.21189024390243902</v>
      </c>
      <c r="O168" s="35"/>
      <c r="P168" s="35"/>
      <c r="Q168" s="35"/>
      <c r="R168" s="6">
        <f t="shared" si="7"/>
        <v>0.25</v>
      </c>
      <c r="S168" s="6">
        <f t="shared" si="8"/>
        <v>0.25</v>
      </c>
    </row>
    <row r="169" spans="1:19" x14ac:dyDescent="0.25">
      <c r="A169" s="35">
        <v>332</v>
      </c>
      <c r="B169" s="35">
        <v>1</v>
      </c>
      <c r="C169" s="35"/>
      <c r="D169" s="35"/>
      <c r="E169" s="35" t="s">
        <v>89</v>
      </c>
      <c r="F169" s="37">
        <v>43264</v>
      </c>
      <c r="G169" s="35" t="s">
        <v>91</v>
      </c>
      <c r="H169" s="38" t="s">
        <v>32</v>
      </c>
      <c r="I169" s="4" t="s">
        <v>30</v>
      </c>
      <c r="J169" s="6">
        <v>0.26041666666666669</v>
      </c>
      <c r="K169" s="39">
        <v>159</v>
      </c>
      <c r="L169" s="35" t="s">
        <v>11</v>
      </c>
      <c r="M169" s="1">
        <v>656</v>
      </c>
      <c r="N169" s="86">
        <f t="shared" si="6"/>
        <v>0.2423780487804878</v>
      </c>
      <c r="O169" s="35"/>
      <c r="P169" s="35"/>
      <c r="Q169" s="35"/>
      <c r="R169" s="6">
        <f t="shared" si="7"/>
        <v>0.26041666666666663</v>
      </c>
      <c r="S169" s="6">
        <f t="shared" si="8"/>
        <v>0.25</v>
      </c>
    </row>
    <row r="170" spans="1:19" x14ac:dyDescent="0.25">
      <c r="A170" s="35">
        <v>334</v>
      </c>
      <c r="B170" s="35">
        <v>1</v>
      </c>
      <c r="C170" s="35"/>
      <c r="D170" s="35"/>
      <c r="E170" s="35" t="s">
        <v>89</v>
      </c>
      <c r="F170" s="37">
        <v>43264</v>
      </c>
      <c r="G170" s="35" t="s">
        <v>90</v>
      </c>
      <c r="H170" s="38" t="s">
        <v>23</v>
      </c>
      <c r="I170" s="1" t="s">
        <v>29</v>
      </c>
      <c r="J170" s="6">
        <v>0.27152777777777776</v>
      </c>
      <c r="K170" s="39">
        <v>56</v>
      </c>
      <c r="L170" s="35" t="s">
        <v>11</v>
      </c>
      <c r="M170" s="1">
        <v>656</v>
      </c>
      <c r="N170" s="86">
        <f t="shared" si="6"/>
        <v>8.5365853658536592E-2</v>
      </c>
      <c r="O170" s="35"/>
      <c r="P170" s="35"/>
      <c r="Q170" s="35"/>
      <c r="R170" s="6">
        <f t="shared" si="7"/>
        <v>0.27083333333333331</v>
      </c>
      <c r="S170" s="6">
        <f t="shared" si="8"/>
        <v>0.25</v>
      </c>
    </row>
    <row r="171" spans="1:19" x14ac:dyDescent="0.25">
      <c r="A171" s="35">
        <v>336</v>
      </c>
      <c r="B171" s="35">
        <v>1</v>
      </c>
      <c r="C171" s="35"/>
      <c r="D171" s="35"/>
      <c r="E171" s="35" t="s">
        <v>89</v>
      </c>
      <c r="F171" s="37">
        <v>43264</v>
      </c>
      <c r="G171" s="35" t="s">
        <v>91</v>
      </c>
      <c r="H171" s="38" t="s">
        <v>32</v>
      </c>
      <c r="I171" s="4" t="s">
        <v>30</v>
      </c>
      <c r="J171" s="6">
        <v>0.28333333333333333</v>
      </c>
      <c r="K171" s="39">
        <v>100</v>
      </c>
      <c r="L171" s="35" t="s">
        <v>11</v>
      </c>
      <c r="M171" s="1">
        <v>656</v>
      </c>
      <c r="N171" s="86">
        <f t="shared" si="6"/>
        <v>0.1524390243902439</v>
      </c>
      <c r="O171" s="35"/>
      <c r="P171" s="35"/>
      <c r="Q171" s="35"/>
      <c r="R171" s="6">
        <f t="shared" si="7"/>
        <v>0.28125</v>
      </c>
      <c r="S171" s="6">
        <f t="shared" si="8"/>
        <v>0.25</v>
      </c>
    </row>
    <row r="172" spans="1:19" x14ac:dyDescent="0.25">
      <c r="A172" s="35">
        <v>338</v>
      </c>
      <c r="B172" s="35">
        <v>1</v>
      </c>
      <c r="C172" s="35"/>
      <c r="D172" s="35"/>
      <c r="E172" s="35" t="s">
        <v>89</v>
      </c>
      <c r="F172" s="37">
        <v>43264</v>
      </c>
      <c r="G172" s="35" t="s">
        <v>90</v>
      </c>
      <c r="H172" s="38" t="s">
        <v>25</v>
      </c>
      <c r="I172" s="1" t="s">
        <v>29</v>
      </c>
      <c r="J172" s="6">
        <v>0.29791666666666666</v>
      </c>
      <c r="K172" s="39">
        <v>81</v>
      </c>
      <c r="L172" s="35" t="s">
        <v>11</v>
      </c>
      <c r="M172" s="1">
        <v>656</v>
      </c>
      <c r="N172" s="86">
        <f t="shared" si="6"/>
        <v>0.12347560975609756</v>
      </c>
      <c r="O172" s="35"/>
      <c r="P172" s="35"/>
      <c r="Q172" s="35"/>
      <c r="R172" s="6">
        <f t="shared" si="7"/>
        <v>0.29166666666666663</v>
      </c>
      <c r="S172" s="6">
        <f t="shared" si="8"/>
        <v>0.29166666666666663</v>
      </c>
    </row>
    <row r="173" spans="1:19" x14ac:dyDescent="0.25">
      <c r="A173" s="35">
        <v>340</v>
      </c>
      <c r="B173" s="35">
        <v>1</v>
      </c>
      <c r="C173" s="35"/>
      <c r="D173" s="35"/>
      <c r="E173" s="35" t="s">
        <v>89</v>
      </c>
      <c r="F173" s="37">
        <v>43264</v>
      </c>
      <c r="G173" s="35" t="s">
        <v>91</v>
      </c>
      <c r="H173" s="38" t="s">
        <v>32</v>
      </c>
      <c r="I173" s="4" t="s">
        <v>30</v>
      </c>
      <c r="J173" s="6">
        <v>0.3</v>
      </c>
      <c r="K173" s="39">
        <v>121</v>
      </c>
      <c r="L173" s="35" t="s">
        <v>11</v>
      </c>
      <c r="M173" s="1">
        <v>656</v>
      </c>
      <c r="N173" s="86">
        <f t="shared" si="6"/>
        <v>0.18445121951219512</v>
      </c>
      <c r="O173" s="35"/>
      <c r="P173" s="35"/>
      <c r="Q173" s="35"/>
      <c r="R173" s="6">
        <f t="shared" si="7"/>
        <v>0.29166666666666663</v>
      </c>
      <c r="S173" s="6">
        <f t="shared" si="8"/>
        <v>0.29166666666666663</v>
      </c>
    </row>
    <row r="174" spans="1:19" x14ac:dyDescent="0.25">
      <c r="A174" s="35">
        <v>342</v>
      </c>
      <c r="B174" s="35">
        <v>1</v>
      </c>
      <c r="C174" s="35"/>
      <c r="D174" s="35"/>
      <c r="E174" s="35" t="s">
        <v>89</v>
      </c>
      <c r="F174" s="37">
        <v>43264</v>
      </c>
      <c r="G174" s="35" t="s">
        <v>91</v>
      </c>
      <c r="H174" s="38" t="s">
        <v>32</v>
      </c>
      <c r="I174" s="4" t="s">
        <v>30</v>
      </c>
      <c r="J174" s="6">
        <v>0.31944444444444448</v>
      </c>
      <c r="K174" s="39">
        <v>147</v>
      </c>
      <c r="L174" s="35" t="s">
        <v>11</v>
      </c>
      <c r="M174" s="1">
        <v>656</v>
      </c>
      <c r="N174" s="86">
        <f t="shared" si="6"/>
        <v>0.22408536585365854</v>
      </c>
      <c r="O174" s="35"/>
      <c r="P174" s="35"/>
      <c r="Q174" s="35"/>
      <c r="R174" s="6">
        <f t="shared" si="7"/>
        <v>0.3125</v>
      </c>
      <c r="S174" s="6">
        <f t="shared" si="8"/>
        <v>0.29166666666666663</v>
      </c>
    </row>
    <row r="175" spans="1:19" x14ac:dyDescent="0.25">
      <c r="A175" s="35">
        <v>344</v>
      </c>
      <c r="B175" s="35">
        <v>1</v>
      </c>
      <c r="C175" s="35"/>
      <c r="D175" s="35"/>
      <c r="E175" s="35" t="s">
        <v>89</v>
      </c>
      <c r="F175" s="37">
        <v>43264</v>
      </c>
      <c r="G175" s="35" t="s">
        <v>91</v>
      </c>
      <c r="H175" s="38" t="s">
        <v>32</v>
      </c>
      <c r="I175" s="4" t="s">
        <v>30</v>
      </c>
      <c r="J175" s="6">
        <v>0.34236111111111112</v>
      </c>
      <c r="K175" s="39">
        <v>66</v>
      </c>
      <c r="L175" s="35" t="s">
        <v>11</v>
      </c>
      <c r="M175" s="1">
        <v>656</v>
      </c>
      <c r="N175" s="86">
        <f t="shared" si="6"/>
        <v>0.10060975609756098</v>
      </c>
      <c r="O175" s="35"/>
      <c r="P175" s="35"/>
      <c r="Q175" s="35"/>
      <c r="R175" s="6">
        <f t="shared" si="7"/>
        <v>0.33333333333333331</v>
      </c>
      <c r="S175" s="6">
        <f t="shared" si="8"/>
        <v>0.33333333333333331</v>
      </c>
    </row>
    <row r="176" spans="1:19" x14ac:dyDescent="0.25">
      <c r="A176" s="35">
        <v>346</v>
      </c>
      <c r="B176" s="35">
        <v>1</v>
      </c>
      <c r="C176" s="35"/>
      <c r="D176" s="35"/>
      <c r="E176" s="35" t="s">
        <v>89</v>
      </c>
      <c r="F176" s="37">
        <v>43264</v>
      </c>
      <c r="G176" s="35" t="s">
        <v>90</v>
      </c>
      <c r="H176" s="38" t="s">
        <v>24</v>
      </c>
      <c r="I176" s="1" t="s">
        <v>29</v>
      </c>
      <c r="J176" s="6">
        <v>0.35138888888888892</v>
      </c>
      <c r="K176" s="39">
        <v>88</v>
      </c>
      <c r="L176" s="35" t="s">
        <v>11</v>
      </c>
      <c r="M176" s="1">
        <v>656</v>
      </c>
      <c r="N176" s="86">
        <f t="shared" si="6"/>
        <v>0.13414634146341464</v>
      </c>
      <c r="O176" s="35"/>
      <c r="P176" s="35"/>
      <c r="Q176" s="35"/>
      <c r="R176" s="6">
        <f t="shared" si="7"/>
        <v>0.34375</v>
      </c>
      <c r="S176" s="6">
        <f t="shared" si="8"/>
        <v>0.33333333333333331</v>
      </c>
    </row>
    <row r="177" spans="1:19" x14ac:dyDescent="0.25">
      <c r="A177" s="35">
        <v>348</v>
      </c>
      <c r="B177" s="35">
        <v>1</v>
      </c>
      <c r="C177" s="35"/>
      <c r="D177" s="35"/>
      <c r="E177" s="35" t="s">
        <v>89</v>
      </c>
      <c r="F177" s="37">
        <v>43264</v>
      </c>
      <c r="G177" s="35" t="s">
        <v>91</v>
      </c>
      <c r="H177" s="38" t="s">
        <v>32</v>
      </c>
      <c r="I177" s="4" t="s">
        <v>30</v>
      </c>
      <c r="J177" s="6">
        <v>0.37222222222222223</v>
      </c>
      <c r="K177" s="39">
        <v>143</v>
      </c>
      <c r="L177" s="35" t="s">
        <v>11</v>
      </c>
      <c r="M177" s="1">
        <v>656</v>
      </c>
      <c r="N177" s="86">
        <f t="shared" si="6"/>
        <v>0.21798780487804878</v>
      </c>
      <c r="O177" s="35"/>
      <c r="P177" s="35"/>
      <c r="Q177" s="35"/>
      <c r="R177" s="6">
        <f t="shared" si="7"/>
        <v>0.36458333333333331</v>
      </c>
      <c r="S177" s="6">
        <f t="shared" si="8"/>
        <v>0.33333333333333331</v>
      </c>
    </row>
    <row r="178" spans="1:19" x14ac:dyDescent="0.25">
      <c r="A178" s="35">
        <v>350</v>
      </c>
      <c r="B178" s="35">
        <v>1</v>
      </c>
      <c r="C178" s="35"/>
      <c r="D178" s="35"/>
      <c r="E178" s="35" t="s">
        <v>89</v>
      </c>
      <c r="F178" s="37">
        <v>43264</v>
      </c>
      <c r="G178" s="35" t="s">
        <v>90</v>
      </c>
      <c r="H178" s="38" t="s">
        <v>23</v>
      </c>
      <c r="I178" s="1" t="s">
        <v>29</v>
      </c>
      <c r="J178" s="6">
        <v>0.37291666666666662</v>
      </c>
      <c r="K178" s="39">
        <v>23</v>
      </c>
      <c r="L178" s="35" t="s">
        <v>11</v>
      </c>
      <c r="M178" s="1">
        <v>656</v>
      </c>
      <c r="N178" s="86">
        <f t="shared" si="6"/>
        <v>3.5060975609756101E-2</v>
      </c>
      <c r="O178" s="35"/>
      <c r="P178" s="35"/>
      <c r="Q178" s="35"/>
      <c r="R178" s="6">
        <f t="shared" si="7"/>
        <v>0.36458333333333331</v>
      </c>
      <c r="S178" s="6">
        <f t="shared" si="8"/>
        <v>0.33333333333333331</v>
      </c>
    </row>
    <row r="179" spans="1:19" x14ac:dyDescent="0.25">
      <c r="A179" s="35">
        <v>352</v>
      </c>
      <c r="B179" s="35">
        <v>1</v>
      </c>
      <c r="C179" s="35"/>
      <c r="D179" s="35"/>
      <c r="E179" s="35" t="s">
        <v>89</v>
      </c>
      <c r="F179" s="37">
        <v>43264</v>
      </c>
      <c r="G179" s="35" t="s">
        <v>90</v>
      </c>
      <c r="H179" s="38" t="s">
        <v>23</v>
      </c>
      <c r="I179" s="1" t="s">
        <v>29</v>
      </c>
      <c r="J179" s="6">
        <v>0.5805555555555556</v>
      </c>
      <c r="K179" s="39">
        <v>76</v>
      </c>
      <c r="L179" s="35" t="s">
        <v>11</v>
      </c>
      <c r="M179" s="1">
        <v>656</v>
      </c>
      <c r="N179" s="86">
        <f t="shared" si="6"/>
        <v>0.11585365853658537</v>
      </c>
      <c r="O179" s="35"/>
      <c r="P179" s="35"/>
      <c r="Q179" s="35"/>
      <c r="R179" s="6">
        <f t="shared" si="7"/>
        <v>0.57291666666666663</v>
      </c>
      <c r="S179" s="6">
        <f t="shared" si="8"/>
        <v>0.54166666666666663</v>
      </c>
    </row>
    <row r="180" spans="1:19" x14ac:dyDescent="0.25">
      <c r="A180" s="35">
        <v>354</v>
      </c>
      <c r="B180" s="35">
        <v>1</v>
      </c>
      <c r="C180" s="35"/>
      <c r="D180" s="35"/>
      <c r="E180" s="35" t="s">
        <v>89</v>
      </c>
      <c r="F180" s="37">
        <v>43264</v>
      </c>
      <c r="G180" s="35" t="s">
        <v>90</v>
      </c>
      <c r="H180" s="38" t="s">
        <v>23</v>
      </c>
      <c r="I180" s="1" t="s">
        <v>29</v>
      </c>
      <c r="J180" s="6">
        <v>0.61041666666666672</v>
      </c>
      <c r="K180" s="39">
        <v>81</v>
      </c>
      <c r="L180" s="35" t="s">
        <v>11</v>
      </c>
      <c r="M180" s="1">
        <v>656</v>
      </c>
      <c r="N180" s="86">
        <f t="shared" si="6"/>
        <v>0.12347560975609756</v>
      </c>
      <c r="O180" s="35"/>
      <c r="P180" s="35"/>
      <c r="Q180" s="35"/>
      <c r="R180" s="6">
        <f t="shared" si="7"/>
        <v>0.60416666666666663</v>
      </c>
      <c r="S180" s="6">
        <f t="shared" si="8"/>
        <v>0.58333333333333326</v>
      </c>
    </row>
    <row r="181" spans="1:19" x14ac:dyDescent="0.25">
      <c r="A181" s="35">
        <v>356</v>
      </c>
      <c r="B181" s="35">
        <v>1</v>
      </c>
      <c r="C181" s="35"/>
      <c r="D181" s="35"/>
      <c r="E181" s="35" t="s">
        <v>89</v>
      </c>
      <c r="F181" s="37">
        <v>43264</v>
      </c>
      <c r="G181" s="35" t="s">
        <v>91</v>
      </c>
      <c r="H181" s="38" t="s">
        <v>32</v>
      </c>
      <c r="I181" s="4" t="s">
        <v>30</v>
      </c>
      <c r="J181" s="6">
        <v>0.62083333333333335</v>
      </c>
      <c r="K181" s="39">
        <v>90</v>
      </c>
      <c r="L181" s="35" t="s">
        <v>11</v>
      </c>
      <c r="M181" s="1">
        <v>656</v>
      </c>
      <c r="N181" s="86">
        <f t="shared" si="6"/>
        <v>0.13719512195121952</v>
      </c>
      <c r="O181" s="35"/>
      <c r="P181" s="35"/>
      <c r="Q181" s="35"/>
      <c r="R181" s="6">
        <f t="shared" si="7"/>
        <v>0.61458333333333326</v>
      </c>
      <c r="S181" s="6">
        <f t="shared" si="8"/>
        <v>0.58333333333333326</v>
      </c>
    </row>
    <row r="182" spans="1:19" x14ac:dyDescent="0.25">
      <c r="A182" s="35">
        <v>358</v>
      </c>
      <c r="B182" s="35">
        <v>1</v>
      </c>
      <c r="C182" s="35"/>
      <c r="D182" s="35"/>
      <c r="E182" s="35" t="s">
        <v>89</v>
      </c>
      <c r="F182" s="37">
        <v>43264</v>
      </c>
      <c r="G182" s="35" t="s">
        <v>90</v>
      </c>
      <c r="H182" s="38" t="s">
        <v>24</v>
      </c>
      <c r="I182" s="1" t="s">
        <v>29</v>
      </c>
      <c r="J182" s="6">
        <v>0.63194444444444442</v>
      </c>
      <c r="K182" s="39">
        <v>215</v>
      </c>
      <c r="L182" s="35" t="s">
        <v>11</v>
      </c>
      <c r="M182" s="1">
        <v>656</v>
      </c>
      <c r="N182" s="86">
        <f t="shared" si="6"/>
        <v>0.3277439024390244</v>
      </c>
      <c r="O182" s="35"/>
      <c r="P182" s="35"/>
      <c r="Q182" s="35"/>
      <c r="R182" s="6">
        <f t="shared" si="7"/>
        <v>0.625</v>
      </c>
      <c r="S182" s="6">
        <f t="shared" si="8"/>
        <v>0.625</v>
      </c>
    </row>
    <row r="183" spans="1:19" x14ac:dyDescent="0.25">
      <c r="A183" s="35">
        <v>360</v>
      </c>
      <c r="B183" s="35">
        <v>1</v>
      </c>
      <c r="C183" s="35"/>
      <c r="D183" s="35"/>
      <c r="E183" s="35" t="s">
        <v>89</v>
      </c>
      <c r="F183" s="37">
        <v>43264</v>
      </c>
      <c r="G183" s="35" t="s">
        <v>90</v>
      </c>
      <c r="H183" s="38" t="s">
        <v>23</v>
      </c>
      <c r="I183" s="1" t="s">
        <v>29</v>
      </c>
      <c r="J183" s="6">
        <v>0.65069444444444446</v>
      </c>
      <c r="K183" s="39">
        <v>158</v>
      </c>
      <c r="L183" s="35" t="s">
        <v>11</v>
      </c>
      <c r="M183" s="1">
        <v>656</v>
      </c>
      <c r="N183" s="86">
        <f t="shared" si="6"/>
        <v>0.24085365853658536</v>
      </c>
      <c r="O183" s="35"/>
      <c r="P183" s="35"/>
      <c r="Q183" s="35"/>
      <c r="R183" s="6">
        <f t="shared" si="7"/>
        <v>0.64583333333333326</v>
      </c>
      <c r="S183" s="6">
        <f t="shared" si="8"/>
        <v>0.625</v>
      </c>
    </row>
    <row r="184" spans="1:19" x14ac:dyDescent="0.25">
      <c r="A184" s="35">
        <v>362</v>
      </c>
      <c r="B184" s="35">
        <v>1</v>
      </c>
      <c r="C184" s="35"/>
      <c r="D184" s="35"/>
      <c r="E184" s="35" t="s">
        <v>89</v>
      </c>
      <c r="F184" s="37">
        <v>43264</v>
      </c>
      <c r="G184" s="35" t="s">
        <v>91</v>
      </c>
      <c r="H184" s="38" t="s">
        <v>32</v>
      </c>
      <c r="I184" s="4" t="s">
        <v>30</v>
      </c>
      <c r="J184" s="6">
        <v>0.65347222222222223</v>
      </c>
      <c r="K184" s="39">
        <v>89</v>
      </c>
      <c r="L184" s="35" t="s">
        <v>11</v>
      </c>
      <c r="M184" s="1">
        <v>656</v>
      </c>
      <c r="N184" s="86">
        <f t="shared" si="6"/>
        <v>0.13567073170731708</v>
      </c>
      <c r="O184" s="35"/>
      <c r="P184" s="35"/>
      <c r="Q184" s="35"/>
      <c r="R184" s="6">
        <f t="shared" si="7"/>
        <v>0.64583333333333326</v>
      </c>
      <c r="S184" s="6">
        <f t="shared" si="8"/>
        <v>0.625</v>
      </c>
    </row>
    <row r="185" spans="1:19" x14ac:dyDescent="0.25">
      <c r="A185" s="35">
        <v>364</v>
      </c>
      <c r="B185" s="35">
        <v>1</v>
      </c>
      <c r="C185" s="35"/>
      <c r="D185" s="35"/>
      <c r="E185" s="35" t="s">
        <v>89</v>
      </c>
      <c r="F185" s="37">
        <v>43264</v>
      </c>
      <c r="G185" s="35" t="s">
        <v>91</v>
      </c>
      <c r="H185" s="38" t="s">
        <v>32</v>
      </c>
      <c r="I185" s="4" t="s">
        <v>30</v>
      </c>
      <c r="J185" s="6">
        <v>0.66805555555555562</v>
      </c>
      <c r="K185" s="39">
        <v>50</v>
      </c>
      <c r="L185" s="35" t="s">
        <v>11</v>
      </c>
      <c r="M185" s="1">
        <v>656</v>
      </c>
      <c r="N185" s="86">
        <f t="shared" si="6"/>
        <v>7.621951219512195E-2</v>
      </c>
      <c r="O185" s="35"/>
      <c r="P185" s="35"/>
      <c r="Q185" s="35"/>
      <c r="R185" s="6">
        <f t="shared" si="7"/>
        <v>0.66666666666666663</v>
      </c>
      <c r="S185" s="6">
        <f t="shared" si="8"/>
        <v>0.66666666666666663</v>
      </c>
    </row>
    <row r="186" spans="1:19" x14ac:dyDescent="0.25">
      <c r="A186" s="35">
        <v>366</v>
      </c>
      <c r="B186" s="35">
        <v>1</v>
      </c>
      <c r="C186" s="35"/>
      <c r="D186" s="35"/>
      <c r="E186" s="35" t="s">
        <v>89</v>
      </c>
      <c r="F186" s="37">
        <v>43264</v>
      </c>
      <c r="G186" s="35" t="s">
        <v>90</v>
      </c>
      <c r="H186" s="38" t="s">
        <v>25</v>
      </c>
      <c r="I186" s="1" t="s">
        <v>29</v>
      </c>
      <c r="J186" s="6">
        <v>0.67499999999999993</v>
      </c>
      <c r="K186" s="39">
        <v>176</v>
      </c>
      <c r="L186" s="35" t="s">
        <v>11</v>
      </c>
      <c r="M186" s="1">
        <v>656</v>
      </c>
      <c r="N186" s="86">
        <f t="shared" si="6"/>
        <v>0.26829268292682928</v>
      </c>
      <c r="O186" s="35"/>
      <c r="P186" s="35"/>
      <c r="Q186" s="35"/>
      <c r="R186" s="6">
        <f t="shared" si="7"/>
        <v>0.66666666666666663</v>
      </c>
      <c r="S186" s="6">
        <f t="shared" si="8"/>
        <v>0.66666666666666663</v>
      </c>
    </row>
    <row r="187" spans="1:19" x14ac:dyDescent="0.25">
      <c r="A187" s="35">
        <v>368</v>
      </c>
      <c r="B187" s="35">
        <v>1</v>
      </c>
      <c r="C187" s="35"/>
      <c r="D187" s="35"/>
      <c r="E187" s="35" t="s">
        <v>89</v>
      </c>
      <c r="F187" s="37">
        <v>43264</v>
      </c>
      <c r="G187" s="35" t="s">
        <v>91</v>
      </c>
      <c r="H187" s="38" t="s">
        <v>32</v>
      </c>
      <c r="I187" s="4" t="s">
        <v>30</v>
      </c>
      <c r="J187" s="6">
        <v>0.68472222222222223</v>
      </c>
      <c r="K187" s="39">
        <v>79</v>
      </c>
      <c r="L187" s="35" t="s">
        <v>11</v>
      </c>
      <c r="M187" s="1">
        <v>656</v>
      </c>
      <c r="N187" s="86">
        <f t="shared" si="6"/>
        <v>0.12042682926829268</v>
      </c>
      <c r="O187" s="35"/>
      <c r="P187" s="35"/>
      <c r="Q187" s="35"/>
      <c r="R187" s="6">
        <f t="shared" si="7"/>
        <v>0.67708333333333326</v>
      </c>
      <c r="S187" s="6">
        <f t="shared" si="8"/>
        <v>0.66666666666666663</v>
      </c>
    </row>
    <row r="188" spans="1:19" x14ac:dyDescent="0.25">
      <c r="A188" s="35">
        <v>370</v>
      </c>
      <c r="B188" s="35">
        <v>1</v>
      </c>
      <c r="C188" s="35"/>
      <c r="D188" s="35"/>
      <c r="E188" s="35" t="s">
        <v>89</v>
      </c>
      <c r="F188" s="37">
        <v>43264</v>
      </c>
      <c r="G188" s="35" t="s">
        <v>90</v>
      </c>
      <c r="H188" s="38" t="s">
        <v>26</v>
      </c>
      <c r="I188" s="1" t="s">
        <v>29</v>
      </c>
      <c r="J188" s="6">
        <v>0.70277777777777783</v>
      </c>
      <c r="K188" s="39">
        <v>185</v>
      </c>
      <c r="L188" s="35" t="s">
        <v>11</v>
      </c>
      <c r="M188" s="1">
        <v>656</v>
      </c>
      <c r="N188" s="86">
        <f t="shared" si="6"/>
        <v>0.28201219512195119</v>
      </c>
      <c r="O188" s="35"/>
      <c r="P188" s="35"/>
      <c r="Q188" s="35"/>
      <c r="R188" s="6">
        <f t="shared" si="7"/>
        <v>0.69791666666666663</v>
      </c>
      <c r="S188" s="6">
        <f t="shared" si="8"/>
        <v>0.66666666666666663</v>
      </c>
    </row>
    <row r="189" spans="1:19" x14ac:dyDescent="0.25">
      <c r="A189" s="35">
        <v>372</v>
      </c>
      <c r="B189" s="35">
        <v>1</v>
      </c>
      <c r="C189" s="35"/>
      <c r="D189" s="35"/>
      <c r="E189" s="35" t="s">
        <v>89</v>
      </c>
      <c r="F189" s="37">
        <v>43264</v>
      </c>
      <c r="G189" s="35" t="s">
        <v>90</v>
      </c>
      <c r="H189" s="38" t="s">
        <v>24</v>
      </c>
      <c r="I189" s="1" t="s">
        <v>29</v>
      </c>
      <c r="J189" s="6">
        <v>0.72569444444444453</v>
      </c>
      <c r="K189" s="39">
        <v>158</v>
      </c>
      <c r="L189" s="35" t="s">
        <v>11</v>
      </c>
      <c r="M189" s="1">
        <v>656</v>
      </c>
      <c r="N189" s="86">
        <f t="shared" si="6"/>
        <v>0.24085365853658536</v>
      </c>
      <c r="O189" s="35"/>
      <c r="P189" s="35"/>
      <c r="Q189" s="35"/>
      <c r="R189" s="6">
        <f t="shared" si="7"/>
        <v>0.71875</v>
      </c>
      <c r="S189" s="6">
        <f t="shared" si="8"/>
        <v>0.70833333333333326</v>
      </c>
    </row>
  </sheetData>
  <autoFilter ref="A1:S189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124"/>
  <sheetViews>
    <sheetView zoomScale="70" zoomScaleNormal="70" workbookViewId="0">
      <selection activeCell="G30" sqref="G30"/>
    </sheetView>
  </sheetViews>
  <sheetFormatPr defaultColWidth="8.85546875" defaultRowHeight="12.75" x14ac:dyDescent="0.2"/>
  <cols>
    <col min="1" max="1" width="8.85546875" style="14"/>
    <col min="2" max="3" width="20.7109375" style="13" customWidth="1"/>
    <col min="4" max="4" width="15.7109375" style="14" customWidth="1"/>
    <col min="5" max="36" width="15.5703125" style="14" customWidth="1"/>
    <col min="37" max="16384" width="8.85546875" style="14"/>
  </cols>
  <sheetData>
    <row r="1" spans="1:36" s="12" customFormat="1" ht="15" thickBot="1" x14ac:dyDescent="0.25">
      <c r="A1" s="21" t="s">
        <v>46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</row>
    <row r="2" spans="1:36" s="62" customFormat="1" ht="13.5" thickTop="1" x14ac:dyDescent="0.2">
      <c r="B2" s="137"/>
      <c r="C2" s="137"/>
      <c r="E2" s="138">
        <v>5.1587301587301584E-2</v>
      </c>
      <c r="F2" s="138">
        <v>0.13992063492063492</v>
      </c>
      <c r="G2" s="138">
        <v>7.2380952380952379E-2</v>
      </c>
      <c r="H2" s="138">
        <v>5.7619047619047618E-2</v>
      </c>
      <c r="I2" s="138">
        <v>7.0555555555555552E-2</v>
      </c>
      <c r="J2" s="138">
        <v>8.4523809523809529E-2</v>
      </c>
      <c r="K2" s="138">
        <v>9.5317460317460315E-2</v>
      </c>
      <c r="L2" s="138">
        <v>7.4682539682539684E-2</v>
      </c>
      <c r="M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</row>
    <row r="3" spans="1:36" s="78" customFormat="1" x14ac:dyDescent="0.25">
      <c r="B3" s="139" t="s">
        <v>5</v>
      </c>
      <c r="C3" s="139" t="s">
        <v>28</v>
      </c>
      <c r="D3" s="72" t="s">
        <v>102</v>
      </c>
      <c r="E3" s="11">
        <v>0.25</v>
      </c>
      <c r="F3" s="11">
        <v>0.29166666666666669</v>
      </c>
      <c r="G3" s="11">
        <v>0.33333333333333331</v>
      </c>
      <c r="H3" s="11">
        <v>0.375</v>
      </c>
      <c r="I3" s="11">
        <v>0.58333333333333337</v>
      </c>
      <c r="J3" s="11">
        <v>0.625</v>
      </c>
      <c r="K3" s="11">
        <v>0.66666666666666663</v>
      </c>
      <c r="L3" s="11">
        <v>0.70833333333333337</v>
      </c>
      <c r="P3" s="76"/>
      <c r="Q3" s="71"/>
      <c r="R3" s="71"/>
      <c r="S3" s="71"/>
      <c r="T3" s="71"/>
      <c r="U3" s="76"/>
      <c r="V3" s="76"/>
      <c r="W3" s="76"/>
      <c r="X3" s="76"/>
      <c r="Y3" s="71"/>
      <c r="Z3" s="71"/>
      <c r="AA3" s="71"/>
      <c r="AB3" s="71"/>
      <c r="AC3" s="71"/>
      <c r="AD3" s="71"/>
      <c r="AE3" s="76"/>
    </row>
    <row r="4" spans="1:36" s="78" customFormat="1" x14ac:dyDescent="0.25">
      <c r="B4" s="139"/>
      <c r="C4" s="139"/>
      <c r="D4" s="72" t="s">
        <v>102</v>
      </c>
      <c r="E4" s="11">
        <v>0.29166666666666669</v>
      </c>
      <c r="F4" s="11">
        <v>0.33333333333333331</v>
      </c>
      <c r="G4" s="11">
        <v>0.375</v>
      </c>
      <c r="H4" s="11">
        <v>0.41666666666666669</v>
      </c>
      <c r="I4" s="11">
        <v>0.625</v>
      </c>
      <c r="J4" s="11">
        <v>0.66666666666666663</v>
      </c>
      <c r="K4" s="11">
        <v>0.70833333333333337</v>
      </c>
      <c r="L4" s="11">
        <v>0.75</v>
      </c>
      <c r="P4" s="76"/>
      <c r="Q4" s="71"/>
      <c r="R4" s="71"/>
      <c r="S4" s="71"/>
      <c r="T4" s="71"/>
      <c r="U4" s="76"/>
      <c r="V4" s="76"/>
      <c r="W4" s="76"/>
      <c r="X4" s="76"/>
      <c r="Y4" s="71"/>
      <c r="Z4" s="71"/>
      <c r="AA4" s="71"/>
      <c r="AB4" s="71"/>
      <c r="AC4" s="71"/>
      <c r="AD4" s="71"/>
      <c r="AE4" s="76"/>
    </row>
    <row r="5" spans="1:36" x14ac:dyDescent="0.2">
      <c r="B5" s="15" t="s">
        <v>60</v>
      </c>
      <c r="C5" s="15" t="s">
        <v>30</v>
      </c>
      <c r="D5" s="73">
        <f>SUM(E5:L5)</f>
        <v>1047</v>
      </c>
      <c r="E5" s="66">
        <f>SUMIFS('BAZA DANYCH'!$K:$K,'BAZA DANYCH'!$E:$E,$B5,'BAZA DANYCH'!$I:$I,$C5,'BAZA DANYCH'!$S:$S,E$3)</f>
        <v>345</v>
      </c>
      <c r="F5" s="66">
        <f>SUMIFS('BAZA DANYCH'!$K:$K,'BAZA DANYCH'!$E:$E,$B5,'BAZA DANYCH'!$I:$I,$C5,'BAZA DANYCH'!$S:$S,F$3)</f>
        <v>395</v>
      </c>
      <c r="G5" s="66">
        <f>SUMIFS('BAZA DANYCH'!$K:$K,'BAZA DANYCH'!$E:$E,$B5,'BAZA DANYCH'!$I:$I,$C5,'BAZA DANYCH'!$S:$S,G$3)</f>
        <v>0</v>
      </c>
      <c r="H5" s="66">
        <f>SUMIFS('BAZA DANYCH'!$K:$K,'BAZA DANYCH'!$E:$E,$B5,'BAZA DANYCH'!$I:$I,$C5,'BAZA DANYCH'!$S:$S,H$3)</f>
        <v>137</v>
      </c>
      <c r="I5" s="66">
        <f>SUMIFS('BAZA DANYCH'!$K:$K,'BAZA DANYCH'!$E:$E,$B5,'BAZA DANYCH'!$I:$I,$C5,'BAZA DANYCH'!$S:$S,I$3)</f>
        <v>0</v>
      </c>
      <c r="J5" s="66">
        <f>SUMIFS('BAZA DANYCH'!$K:$K,'BAZA DANYCH'!$E:$E,$B5,'BAZA DANYCH'!$I:$I,$C5,'BAZA DANYCH'!$S:$S,J$3)</f>
        <v>38</v>
      </c>
      <c r="K5" s="66">
        <f>SUMIFS('BAZA DANYCH'!$K:$K,'BAZA DANYCH'!$E:$E,$B5,'BAZA DANYCH'!$I:$I,$C5,'BAZA DANYCH'!$S:$S,K$3)</f>
        <v>74</v>
      </c>
      <c r="L5" s="66">
        <f>SUMIFS('BAZA DANYCH'!$K:$K,'BAZA DANYCH'!$E:$E,$B5,'BAZA DANYCH'!$I:$I,$C5,'BAZA DANYCH'!$S:$S,L$3)</f>
        <v>58</v>
      </c>
      <c r="P5" s="68"/>
      <c r="Q5" s="19"/>
      <c r="R5" s="19"/>
      <c r="S5" s="19"/>
      <c r="T5" s="19"/>
      <c r="U5" s="68"/>
      <c r="V5" s="68"/>
      <c r="W5" s="68"/>
      <c r="X5" s="68"/>
      <c r="Y5" s="19"/>
      <c r="Z5" s="19"/>
      <c r="AA5" s="19"/>
      <c r="AB5" s="19"/>
      <c r="AC5" s="19"/>
      <c r="AD5" s="19"/>
      <c r="AE5" s="68"/>
    </row>
    <row r="6" spans="1:36" x14ac:dyDescent="0.2">
      <c r="B6" s="15" t="s">
        <v>60</v>
      </c>
      <c r="C6" s="15" t="s">
        <v>29</v>
      </c>
      <c r="D6" s="73">
        <f>SUM(E6:L6)</f>
        <v>1212</v>
      </c>
      <c r="E6" s="66">
        <f>SUMIFS('BAZA DANYCH'!$K:$K,'BAZA DANYCH'!$E:$E,$B6,'BAZA DANYCH'!$I:$I,$C6,'BAZA DANYCH'!$S:$S,E$3)</f>
        <v>0</v>
      </c>
      <c r="F6" s="66">
        <f>SUMIFS('BAZA DANYCH'!$K:$K,'BAZA DANYCH'!$E:$E,$B6,'BAZA DANYCH'!$I:$I,$C6,'BAZA DANYCH'!$S:$S,F$3)</f>
        <v>132</v>
      </c>
      <c r="G6" s="66">
        <f>SUMIFS('BAZA DANYCH'!$K:$K,'BAZA DANYCH'!$E:$E,$B6,'BAZA DANYCH'!$I:$I,$C6,'BAZA DANYCH'!$S:$S,G$3)</f>
        <v>31</v>
      </c>
      <c r="H6" s="66">
        <f>SUMIFS('BAZA DANYCH'!$K:$K,'BAZA DANYCH'!$E:$E,$B6,'BAZA DANYCH'!$I:$I,$C6,'BAZA DANYCH'!$S:$S,H$3)</f>
        <v>0</v>
      </c>
      <c r="I6" s="66">
        <f>SUMIFS('BAZA DANYCH'!$K:$K,'BAZA DANYCH'!$E:$E,$B6,'BAZA DANYCH'!$I:$I,$C6,'BAZA DANYCH'!$S:$S,I$3)</f>
        <v>205</v>
      </c>
      <c r="J6" s="66">
        <f>SUMIFS('BAZA DANYCH'!$K:$K,'BAZA DANYCH'!$E:$E,$B6,'BAZA DANYCH'!$I:$I,$C6,'BAZA DANYCH'!$S:$S,J$3)</f>
        <v>472</v>
      </c>
      <c r="K6" s="66">
        <f>SUMIFS('BAZA DANYCH'!$K:$K,'BAZA DANYCH'!$E:$E,$B6,'BAZA DANYCH'!$I:$I,$C6,'BAZA DANYCH'!$S:$S,K$3)</f>
        <v>211</v>
      </c>
      <c r="L6" s="66">
        <f>SUMIFS('BAZA DANYCH'!$K:$K,'BAZA DANYCH'!$E:$E,$B6,'BAZA DANYCH'!$I:$I,$C6,'BAZA DANYCH'!$S:$S,L$3)</f>
        <v>161</v>
      </c>
      <c r="P6" s="68"/>
      <c r="Q6" s="19"/>
      <c r="R6" s="19"/>
      <c r="S6" s="19"/>
      <c r="T6" s="19"/>
      <c r="U6" s="68"/>
      <c r="V6" s="68"/>
      <c r="W6" s="68"/>
      <c r="X6" s="68"/>
      <c r="Y6" s="19"/>
      <c r="Z6" s="19"/>
      <c r="AA6" s="19"/>
      <c r="AB6" s="19"/>
      <c r="AC6" s="19"/>
      <c r="AD6" s="19"/>
      <c r="AE6" s="68"/>
    </row>
    <row r="7" spans="1:36" x14ac:dyDescent="0.2">
      <c r="B7" s="145" t="s">
        <v>92</v>
      </c>
      <c r="C7" s="146"/>
      <c r="D7" s="73">
        <f t="shared" ref="D7:L7" si="0">SUM(D5:D6)</f>
        <v>2259</v>
      </c>
      <c r="E7" s="73">
        <f t="shared" si="0"/>
        <v>345</v>
      </c>
      <c r="F7" s="73">
        <f t="shared" si="0"/>
        <v>527</v>
      </c>
      <c r="G7" s="73">
        <f t="shared" si="0"/>
        <v>31</v>
      </c>
      <c r="H7" s="73">
        <f t="shared" si="0"/>
        <v>137</v>
      </c>
      <c r="I7" s="73">
        <f t="shared" si="0"/>
        <v>205</v>
      </c>
      <c r="J7" s="73">
        <f t="shared" si="0"/>
        <v>510</v>
      </c>
      <c r="K7" s="73">
        <f t="shared" si="0"/>
        <v>285</v>
      </c>
      <c r="L7" s="73">
        <f t="shared" si="0"/>
        <v>219</v>
      </c>
      <c r="P7" s="68"/>
      <c r="Q7" s="70"/>
      <c r="R7" s="70"/>
      <c r="S7" s="70"/>
      <c r="T7" s="70"/>
      <c r="U7" s="68"/>
      <c r="V7" s="68"/>
      <c r="W7" s="68"/>
      <c r="X7" s="68"/>
      <c r="Y7" s="70"/>
      <c r="Z7" s="70"/>
      <c r="AA7" s="70"/>
      <c r="AB7" s="70"/>
      <c r="AC7" s="70"/>
      <c r="AD7" s="70"/>
      <c r="AE7" s="68"/>
    </row>
    <row r="8" spans="1:36" x14ac:dyDescent="0.2">
      <c r="B8" s="15" t="s">
        <v>63</v>
      </c>
      <c r="C8" s="15" t="s">
        <v>29</v>
      </c>
      <c r="D8" s="73">
        <f>SUM(E8:L8)</f>
        <v>626</v>
      </c>
      <c r="E8" s="66">
        <f>SUMIFS('BAZA DANYCH'!$K:$K,'BAZA DANYCH'!$E:$E,$B8,'BAZA DANYCH'!$I:$I,$C8,'BAZA DANYCH'!$S:$S,E$3)</f>
        <v>6</v>
      </c>
      <c r="F8" s="66">
        <f>SUMIFS('BAZA DANYCH'!$K:$K,'BAZA DANYCH'!$E:$E,$B8,'BAZA DANYCH'!$I:$I,$C8,'BAZA DANYCH'!$S:$S,F$3)</f>
        <v>36</v>
      </c>
      <c r="G8" s="66">
        <f>SUMIFS('BAZA DANYCH'!$K:$K,'BAZA DANYCH'!$E:$E,$B8,'BAZA DANYCH'!$I:$I,$C8,'BAZA DANYCH'!$S:$S,G$3)</f>
        <v>32</v>
      </c>
      <c r="H8" s="66">
        <f>SUMIFS('BAZA DANYCH'!$K:$K,'BAZA DANYCH'!$E:$E,$B8,'BAZA DANYCH'!$I:$I,$C8,'BAZA DANYCH'!$S:$S,H$3)</f>
        <v>0</v>
      </c>
      <c r="I8" s="66">
        <f>SUMIFS('BAZA DANYCH'!$K:$K,'BAZA DANYCH'!$E:$E,$B8,'BAZA DANYCH'!$I:$I,$C8,'BAZA DANYCH'!$S:$S,I$3)</f>
        <v>116</v>
      </c>
      <c r="J8" s="66">
        <f>SUMIFS('BAZA DANYCH'!$K:$K,'BAZA DANYCH'!$E:$E,$B8,'BAZA DANYCH'!$I:$I,$C8,'BAZA DANYCH'!$S:$S,J$3)</f>
        <v>142</v>
      </c>
      <c r="K8" s="66">
        <f>SUMIFS('BAZA DANYCH'!$K:$K,'BAZA DANYCH'!$E:$E,$B8,'BAZA DANYCH'!$I:$I,$C8,'BAZA DANYCH'!$S:$S,K$3)</f>
        <v>199</v>
      </c>
      <c r="L8" s="66">
        <f>SUMIFS('BAZA DANYCH'!$K:$K,'BAZA DANYCH'!$E:$E,$B8,'BAZA DANYCH'!$I:$I,$C8,'BAZA DANYCH'!$S:$S,L$3)</f>
        <v>95</v>
      </c>
      <c r="P8" s="68"/>
      <c r="Q8" s="19"/>
      <c r="R8" s="19"/>
      <c r="S8" s="19"/>
      <c r="T8" s="19"/>
      <c r="U8" s="68"/>
      <c r="V8" s="68"/>
      <c r="W8" s="68"/>
      <c r="X8" s="68"/>
      <c r="Y8" s="19"/>
      <c r="Z8" s="19"/>
      <c r="AA8" s="19"/>
      <c r="AB8" s="19"/>
      <c r="AC8" s="19"/>
      <c r="AD8" s="19"/>
      <c r="AE8" s="68"/>
    </row>
    <row r="9" spans="1:36" x14ac:dyDescent="0.2">
      <c r="B9" s="15" t="s">
        <v>63</v>
      </c>
      <c r="C9" s="16" t="s">
        <v>30</v>
      </c>
      <c r="D9" s="73">
        <f>SUM(E9:L9)</f>
        <v>645</v>
      </c>
      <c r="E9" s="66">
        <f>SUMIFS('BAZA DANYCH'!$K:$K,'BAZA DANYCH'!$E:$E,$B9,'BAZA DANYCH'!$I:$I,$C9,'BAZA DANYCH'!$S:$S,E$3)</f>
        <v>98</v>
      </c>
      <c r="F9" s="66">
        <f>SUMIFS('BAZA DANYCH'!$K:$K,'BAZA DANYCH'!$E:$E,$B9,'BAZA DANYCH'!$I:$I,$C9,'BAZA DANYCH'!$S:$S,F$3)</f>
        <v>186</v>
      </c>
      <c r="G9" s="66">
        <f>SUMIFS('BAZA DANYCH'!$K:$K,'BAZA DANYCH'!$E:$E,$B9,'BAZA DANYCH'!$I:$I,$C9,'BAZA DANYCH'!$S:$S,G$3)</f>
        <v>0</v>
      </c>
      <c r="H9" s="66">
        <f>SUMIFS('BAZA DANYCH'!$K:$K,'BAZA DANYCH'!$E:$E,$B9,'BAZA DANYCH'!$I:$I,$C9,'BAZA DANYCH'!$S:$S,H$3)</f>
        <v>95</v>
      </c>
      <c r="I9" s="66">
        <f>SUMIFS('BAZA DANYCH'!$K:$K,'BAZA DANYCH'!$E:$E,$B9,'BAZA DANYCH'!$I:$I,$C9,'BAZA DANYCH'!$S:$S,I$3)</f>
        <v>115</v>
      </c>
      <c r="J9" s="66">
        <f>SUMIFS('BAZA DANYCH'!$K:$K,'BAZA DANYCH'!$E:$E,$B9,'BAZA DANYCH'!$I:$I,$C9,'BAZA DANYCH'!$S:$S,J$3)</f>
        <v>58</v>
      </c>
      <c r="K9" s="66">
        <f>SUMIFS('BAZA DANYCH'!$K:$K,'BAZA DANYCH'!$E:$E,$B9,'BAZA DANYCH'!$I:$I,$C9,'BAZA DANYCH'!$S:$S,K$3)</f>
        <v>67</v>
      </c>
      <c r="L9" s="66">
        <f>SUMIFS('BAZA DANYCH'!$K:$K,'BAZA DANYCH'!$E:$E,$B9,'BAZA DANYCH'!$I:$I,$C9,'BAZA DANYCH'!$S:$S,L$3)</f>
        <v>26</v>
      </c>
      <c r="P9" s="68"/>
      <c r="Q9" s="19"/>
      <c r="R9" s="19"/>
      <c r="S9" s="19"/>
      <c r="T9" s="19"/>
      <c r="U9" s="68"/>
      <c r="V9" s="68"/>
      <c r="W9" s="68"/>
      <c r="X9" s="68"/>
      <c r="Y9" s="19"/>
      <c r="Z9" s="19"/>
      <c r="AA9" s="19"/>
      <c r="AB9" s="19"/>
      <c r="AC9" s="19"/>
      <c r="AD9" s="19"/>
      <c r="AE9" s="68"/>
    </row>
    <row r="10" spans="1:36" x14ac:dyDescent="0.2">
      <c r="B10" s="145" t="s">
        <v>93</v>
      </c>
      <c r="C10" s="146"/>
      <c r="D10" s="73">
        <f t="shared" ref="D10:L10" si="1">SUM(D8:D9)</f>
        <v>1271</v>
      </c>
      <c r="E10" s="73">
        <f t="shared" si="1"/>
        <v>104</v>
      </c>
      <c r="F10" s="73">
        <f t="shared" si="1"/>
        <v>222</v>
      </c>
      <c r="G10" s="73">
        <f t="shared" si="1"/>
        <v>32</v>
      </c>
      <c r="H10" s="73">
        <f t="shared" si="1"/>
        <v>95</v>
      </c>
      <c r="I10" s="73">
        <f t="shared" si="1"/>
        <v>231</v>
      </c>
      <c r="J10" s="73">
        <f t="shared" si="1"/>
        <v>200</v>
      </c>
      <c r="K10" s="73">
        <f t="shared" si="1"/>
        <v>266</v>
      </c>
      <c r="L10" s="73">
        <f t="shared" si="1"/>
        <v>121</v>
      </c>
      <c r="P10" s="68"/>
      <c r="Q10" s="70"/>
      <c r="R10" s="70"/>
      <c r="S10" s="70"/>
      <c r="T10" s="70"/>
      <c r="U10" s="68"/>
      <c r="V10" s="68"/>
      <c r="W10" s="68"/>
      <c r="X10" s="68"/>
      <c r="Y10" s="70"/>
      <c r="Z10" s="70"/>
      <c r="AA10" s="70"/>
      <c r="AB10" s="70"/>
      <c r="AC10" s="70"/>
      <c r="AD10" s="70"/>
      <c r="AE10" s="68"/>
    </row>
    <row r="11" spans="1:36" x14ac:dyDescent="0.2">
      <c r="B11" s="15" t="s">
        <v>67</v>
      </c>
      <c r="C11" s="15" t="s">
        <v>30</v>
      </c>
      <c r="D11" s="73">
        <f>SUM(E11:L11)</f>
        <v>1418</v>
      </c>
      <c r="E11" s="66">
        <f>SUMIFS('BAZA DANYCH'!$K:$K,'BAZA DANYCH'!$E:$E,$B11,'BAZA DANYCH'!$I:$I,$C11,'BAZA DANYCH'!$S:$S,E$3)</f>
        <v>329</v>
      </c>
      <c r="F11" s="66">
        <f>SUMIFS('BAZA DANYCH'!$K:$K,'BAZA DANYCH'!$E:$E,$B11,'BAZA DANYCH'!$I:$I,$C11,'BAZA DANYCH'!$S:$S,F$3)</f>
        <v>325</v>
      </c>
      <c r="G11" s="66">
        <f>SUMIFS('BAZA DANYCH'!$K:$K,'BAZA DANYCH'!$E:$E,$B11,'BAZA DANYCH'!$I:$I,$C11,'BAZA DANYCH'!$S:$S,G$3)</f>
        <v>216</v>
      </c>
      <c r="H11" s="66">
        <f>SUMIFS('BAZA DANYCH'!$K:$K,'BAZA DANYCH'!$E:$E,$B11,'BAZA DANYCH'!$I:$I,$C11,'BAZA DANYCH'!$S:$S,H$3)</f>
        <v>228</v>
      </c>
      <c r="I11" s="66">
        <f>SUMIFS('BAZA DANYCH'!$K:$K,'BAZA DANYCH'!$E:$E,$B11,'BAZA DANYCH'!$I:$I,$C11,'BAZA DANYCH'!$S:$S,I$3)</f>
        <v>59</v>
      </c>
      <c r="J11" s="66">
        <f>SUMIFS('BAZA DANYCH'!$K:$K,'BAZA DANYCH'!$E:$E,$B11,'BAZA DANYCH'!$I:$I,$C11,'BAZA DANYCH'!$S:$S,J$3)</f>
        <v>61</v>
      </c>
      <c r="K11" s="66">
        <f>SUMIFS('BAZA DANYCH'!$K:$K,'BAZA DANYCH'!$E:$E,$B11,'BAZA DANYCH'!$I:$I,$C11,'BAZA DANYCH'!$S:$S,K$3)</f>
        <v>200</v>
      </c>
      <c r="L11" s="66">
        <f>SUMIFS('BAZA DANYCH'!$K:$K,'BAZA DANYCH'!$E:$E,$B11,'BAZA DANYCH'!$I:$I,$C11,'BAZA DANYCH'!$S:$S,L$3)</f>
        <v>0</v>
      </c>
      <c r="P11" s="68"/>
      <c r="Q11" s="19"/>
      <c r="R11" s="19"/>
      <c r="S11" s="19"/>
      <c r="T11" s="19"/>
      <c r="U11" s="68"/>
      <c r="V11" s="68"/>
      <c r="W11" s="68"/>
      <c r="X11" s="68"/>
      <c r="Y11" s="19"/>
      <c r="Z11" s="19"/>
      <c r="AA11" s="19"/>
      <c r="AB11" s="19"/>
      <c r="AC11" s="19"/>
      <c r="AD11" s="19"/>
      <c r="AE11" s="68"/>
    </row>
    <row r="12" spans="1:36" x14ac:dyDescent="0.2">
      <c r="B12" s="15" t="s">
        <v>67</v>
      </c>
      <c r="C12" s="15" t="s">
        <v>29</v>
      </c>
      <c r="D12" s="73">
        <f>SUM(E12:L12)</f>
        <v>943</v>
      </c>
      <c r="E12" s="66">
        <f>SUMIFS('BAZA DANYCH'!$K:$K,'BAZA DANYCH'!$E:$E,$B12,'BAZA DANYCH'!$I:$I,$C12,'BAZA DANYCH'!$S:$S,E$3)</f>
        <v>205</v>
      </c>
      <c r="F12" s="66">
        <f>SUMIFS('BAZA DANYCH'!$K:$K,'BAZA DANYCH'!$E:$E,$B12,'BAZA DANYCH'!$I:$I,$C12,'BAZA DANYCH'!$S:$S,F$3)</f>
        <v>32</v>
      </c>
      <c r="G12" s="66">
        <f>SUMIFS('BAZA DANYCH'!$K:$K,'BAZA DANYCH'!$E:$E,$B12,'BAZA DANYCH'!$I:$I,$C12,'BAZA DANYCH'!$S:$S,G$3)</f>
        <v>44</v>
      </c>
      <c r="H12" s="66">
        <f>SUMIFS('BAZA DANYCH'!$K:$K,'BAZA DANYCH'!$E:$E,$B12,'BAZA DANYCH'!$I:$I,$C12,'BAZA DANYCH'!$S:$S,H$3)</f>
        <v>46</v>
      </c>
      <c r="I12" s="66">
        <f>SUMIFS('BAZA DANYCH'!$K:$K,'BAZA DANYCH'!$E:$E,$B12,'BAZA DANYCH'!$I:$I,$C12,'BAZA DANYCH'!$S:$S,I$3)</f>
        <v>185</v>
      </c>
      <c r="J12" s="66">
        <f>SUMIFS('BAZA DANYCH'!$K:$K,'BAZA DANYCH'!$E:$E,$B12,'BAZA DANYCH'!$I:$I,$C12,'BAZA DANYCH'!$S:$S,J$3)</f>
        <v>158</v>
      </c>
      <c r="K12" s="66">
        <f>SUMIFS('BAZA DANYCH'!$K:$K,'BAZA DANYCH'!$E:$E,$B12,'BAZA DANYCH'!$I:$I,$C12,'BAZA DANYCH'!$S:$S,K$3)</f>
        <v>211</v>
      </c>
      <c r="L12" s="66">
        <f>SUMIFS('BAZA DANYCH'!$K:$K,'BAZA DANYCH'!$E:$E,$B12,'BAZA DANYCH'!$I:$I,$C12,'BAZA DANYCH'!$S:$S,L$3)</f>
        <v>62</v>
      </c>
      <c r="P12" s="68"/>
      <c r="Q12" s="19"/>
      <c r="R12" s="19"/>
      <c r="S12" s="19"/>
      <c r="T12" s="19"/>
      <c r="U12" s="68"/>
      <c r="V12" s="68"/>
      <c r="W12" s="68"/>
      <c r="X12" s="68"/>
      <c r="Y12" s="19"/>
      <c r="Z12" s="19"/>
      <c r="AA12" s="19"/>
      <c r="AB12" s="19"/>
      <c r="AC12" s="19"/>
      <c r="AD12" s="19"/>
      <c r="AE12" s="68"/>
    </row>
    <row r="13" spans="1:36" x14ac:dyDescent="0.2">
      <c r="B13" s="145" t="s">
        <v>94</v>
      </c>
      <c r="C13" s="146"/>
      <c r="D13" s="73">
        <f t="shared" ref="D13:L13" si="2">SUM(D11:D12)</f>
        <v>2361</v>
      </c>
      <c r="E13" s="73">
        <f t="shared" si="2"/>
        <v>534</v>
      </c>
      <c r="F13" s="73">
        <f t="shared" si="2"/>
        <v>357</v>
      </c>
      <c r="G13" s="73">
        <f t="shared" si="2"/>
        <v>260</v>
      </c>
      <c r="H13" s="73">
        <f t="shared" si="2"/>
        <v>274</v>
      </c>
      <c r="I13" s="73">
        <f t="shared" si="2"/>
        <v>244</v>
      </c>
      <c r="J13" s="73">
        <f t="shared" si="2"/>
        <v>219</v>
      </c>
      <c r="K13" s="73">
        <f t="shared" si="2"/>
        <v>411</v>
      </c>
      <c r="L13" s="73">
        <f t="shared" si="2"/>
        <v>62</v>
      </c>
      <c r="P13" s="68"/>
      <c r="Q13" s="70"/>
      <c r="R13" s="70"/>
      <c r="S13" s="70"/>
      <c r="T13" s="70"/>
      <c r="U13" s="68"/>
      <c r="V13" s="68"/>
      <c r="W13" s="68"/>
      <c r="X13" s="68"/>
      <c r="Y13" s="70"/>
      <c r="Z13" s="70"/>
      <c r="AA13" s="70"/>
      <c r="AB13" s="70"/>
      <c r="AC13" s="70"/>
      <c r="AD13" s="70"/>
      <c r="AE13" s="68"/>
    </row>
    <row r="14" spans="1:36" x14ac:dyDescent="0.2">
      <c r="B14" s="15" t="s">
        <v>70</v>
      </c>
      <c r="C14" s="15" t="s">
        <v>30</v>
      </c>
      <c r="D14" s="73">
        <f>SUM(E14:L14)</f>
        <v>1017</v>
      </c>
      <c r="E14" s="66">
        <f>SUMIFS('BAZA DANYCH'!$K:$K,'BAZA DANYCH'!$E:$E,$B14,'BAZA DANYCH'!$I:$I,$C14,'BAZA DANYCH'!$S:$S,E$3)</f>
        <v>247</v>
      </c>
      <c r="F14" s="66">
        <f>SUMIFS('BAZA DANYCH'!$K:$K,'BAZA DANYCH'!$E:$E,$B14,'BAZA DANYCH'!$I:$I,$C14,'BAZA DANYCH'!$S:$S,F$3)</f>
        <v>287</v>
      </c>
      <c r="G14" s="66">
        <f>SUMIFS('BAZA DANYCH'!$K:$K,'BAZA DANYCH'!$E:$E,$B14,'BAZA DANYCH'!$I:$I,$C14,'BAZA DANYCH'!$S:$S,G$3)</f>
        <v>197</v>
      </c>
      <c r="H14" s="66">
        <f>SUMIFS('BAZA DANYCH'!$K:$K,'BAZA DANYCH'!$E:$E,$B14,'BAZA DANYCH'!$I:$I,$C14,'BAZA DANYCH'!$S:$S,H$3)</f>
        <v>130</v>
      </c>
      <c r="I14" s="66">
        <f>SUMIFS('BAZA DANYCH'!$K:$K,'BAZA DANYCH'!$E:$E,$B14,'BAZA DANYCH'!$I:$I,$C14,'BAZA DANYCH'!$S:$S,I$3)</f>
        <v>36</v>
      </c>
      <c r="J14" s="66">
        <f>SUMIFS('BAZA DANYCH'!$K:$K,'BAZA DANYCH'!$E:$E,$B14,'BAZA DANYCH'!$I:$I,$C14,'BAZA DANYCH'!$S:$S,J$3)</f>
        <v>24</v>
      </c>
      <c r="K14" s="66">
        <f>SUMIFS('BAZA DANYCH'!$K:$K,'BAZA DANYCH'!$E:$E,$B14,'BAZA DANYCH'!$I:$I,$C14,'BAZA DANYCH'!$S:$S,K$3)</f>
        <v>96</v>
      </c>
      <c r="L14" s="66">
        <f>SUMIFS('BAZA DANYCH'!$K:$K,'BAZA DANYCH'!$E:$E,$B14,'BAZA DANYCH'!$I:$I,$C14,'BAZA DANYCH'!$S:$S,L$3)</f>
        <v>0</v>
      </c>
      <c r="P14" s="68"/>
      <c r="Q14" s="19"/>
      <c r="R14" s="19"/>
      <c r="S14" s="19"/>
      <c r="T14" s="19"/>
      <c r="U14" s="68"/>
      <c r="V14" s="68"/>
      <c r="W14" s="68"/>
      <c r="X14" s="68"/>
      <c r="Y14" s="19"/>
      <c r="Z14" s="19"/>
      <c r="AA14" s="19"/>
      <c r="AB14" s="19"/>
      <c r="AC14" s="19"/>
      <c r="AD14" s="19"/>
      <c r="AE14" s="68"/>
    </row>
    <row r="15" spans="1:36" x14ac:dyDescent="0.2">
      <c r="B15" s="15" t="s">
        <v>70</v>
      </c>
      <c r="C15" s="15" t="s">
        <v>29</v>
      </c>
      <c r="D15" s="73">
        <f>SUM(E15:L15)</f>
        <v>906</v>
      </c>
      <c r="E15" s="66">
        <f>SUMIFS('BAZA DANYCH'!$K:$K,'BAZA DANYCH'!$E:$E,$B15,'BAZA DANYCH'!$I:$I,$C15,'BAZA DANYCH'!$S:$S,E$3)</f>
        <v>15</v>
      </c>
      <c r="F15" s="66">
        <f>SUMIFS('BAZA DANYCH'!$K:$K,'BAZA DANYCH'!$E:$E,$B15,'BAZA DANYCH'!$I:$I,$C15,'BAZA DANYCH'!$S:$S,F$3)</f>
        <v>33</v>
      </c>
      <c r="G15" s="66">
        <f>SUMIFS('BAZA DANYCH'!$K:$K,'BAZA DANYCH'!$E:$E,$B15,'BAZA DANYCH'!$I:$I,$C15,'BAZA DANYCH'!$S:$S,G$3)</f>
        <v>25</v>
      </c>
      <c r="H15" s="66">
        <f>SUMIFS('BAZA DANYCH'!$K:$K,'BAZA DANYCH'!$E:$E,$B15,'BAZA DANYCH'!$I:$I,$C15,'BAZA DANYCH'!$S:$S,H$3)</f>
        <v>9</v>
      </c>
      <c r="I15" s="66">
        <f>SUMIFS('BAZA DANYCH'!$K:$K,'BAZA DANYCH'!$E:$E,$B15,'BAZA DANYCH'!$I:$I,$C15,'BAZA DANYCH'!$S:$S,I$3)</f>
        <v>205</v>
      </c>
      <c r="J15" s="66">
        <f>SUMIFS('BAZA DANYCH'!$K:$K,'BAZA DANYCH'!$E:$E,$B15,'BAZA DANYCH'!$I:$I,$C15,'BAZA DANYCH'!$S:$S,J$3)</f>
        <v>136</v>
      </c>
      <c r="K15" s="66">
        <f>SUMIFS('BAZA DANYCH'!$K:$K,'BAZA DANYCH'!$E:$E,$B15,'BAZA DANYCH'!$I:$I,$C15,'BAZA DANYCH'!$S:$S,K$3)</f>
        <v>195</v>
      </c>
      <c r="L15" s="66">
        <f>SUMIFS('BAZA DANYCH'!$K:$K,'BAZA DANYCH'!$E:$E,$B15,'BAZA DANYCH'!$I:$I,$C15,'BAZA DANYCH'!$S:$S,L$3)</f>
        <v>288</v>
      </c>
      <c r="P15" s="68"/>
      <c r="Q15" s="19"/>
      <c r="R15" s="19"/>
      <c r="S15" s="19"/>
      <c r="T15" s="19"/>
      <c r="U15" s="68"/>
      <c r="V15" s="68"/>
      <c r="W15" s="68"/>
      <c r="X15" s="68"/>
      <c r="Y15" s="19"/>
      <c r="Z15" s="19"/>
      <c r="AA15" s="19"/>
      <c r="AB15" s="19"/>
      <c r="AC15" s="19"/>
      <c r="AD15" s="19"/>
      <c r="AE15" s="68"/>
    </row>
    <row r="16" spans="1:36" x14ac:dyDescent="0.2">
      <c r="B16" s="145" t="s">
        <v>95</v>
      </c>
      <c r="C16" s="146"/>
      <c r="D16" s="73">
        <f t="shared" ref="D16:L16" si="3">SUM(D14:D15)</f>
        <v>1923</v>
      </c>
      <c r="E16" s="73">
        <f t="shared" si="3"/>
        <v>262</v>
      </c>
      <c r="F16" s="73">
        <f t="shared" si="3"/>
        <v>320</v>
      </c>
      <c r="G16" s="73">
        <f t="shared" si="3"/>
        <v>222</v>
      </c>
      <c r="H16" s="73">
        <f t="shared" si="3"/>
        <v>139</v>
      </c>
      <c r="I16" s="73">
        <f t="shared" si="3"/>
        <v>241</v>
      </c>
      <c r="J16" s="73">
        <f t="shared" si="3"/>
        <v>160</v>
      </c>
      <c r="K16" s="73">
        <f t="shared" si="3"/>
        <v>291</v>
      </c>
      <c r="L16" s="73">
        <f t="shared" si="3"/>
        <v>288</v>
      </c>
      <c r="P16" s="68"/>
      <c r="Q16" s="70"/>
      <c r="R16" s="70"/>
      <c r="S16" s="70"/>
      <c r="T16" s="70"/>
      <c r="U16" s="68"/>
      <c r="V16" s="68"/>
      <c r="W16" s="68"/>
      <c r="X16" s="68"/>
      <c r="Y16" s="70"/>
      <c r="Z16" s="70"/>
      <c r="AA16" s="70"/>
      <c r="AB16" s="70"/>
      <c r="AC16" s="70"/>
      <c r="AD16" s="70"/>
      <c r="AE16" s="68"/>
    </row>
    <row r="17" spans="1:31" x14ac:dyDescent="0.2">
      <c r="B17" s="75" t="s">
        <v>74</v>
      </c>
      <c r="C17" s="17" t="s">
        <v>30</v>
      </c>
      <c r="D17" s="73">
        <f>SUM(E17:L17)</f>
        <v>1211</v>
      </c>
      <c r="E17" s="66">
        <f>SUMIFS('BAZA DANYCH'!$K:$K,'BAZA DANYCH'!$E:$E,$B17,'BAZA DANYCH'!$I:$I,$C17,'BAZA DANYCH'!$S:$S,E$3)</f>
        <v>329</v>
      </c>
      <c r="F17" s="66">
        <f>SUMIFS('BAZA DANYCH'!$K:$K,'BAZA DANYCH'!$E:$E,$B17,'BAZA DANYCH'!$I:$I,$C17,'BAZA DANYCH'!$S:$S,F$3)</f>
        <v>288</v>
      </c>
      <c r="G17" s="66">
        <f>SUMIFS('BAZA DANYCH'!$K:$K,'BAZA DANYCH'!$E:$E,$B17,'BAZA DANYCH'!$I:$I,$C17,'BAZA DANYCH'!$S:$S,G$3)</f>
        <v>242</v>
      </c>
      <c r="H17" s="66">
        <f>SUMIFS('BAZA DANYCH'!$K:$K,'BAZA DANYCH'!$E:$E,$B17,'BAZA DANYCH'!$I:$I,$C17,'BAZA DANYCH'!$S:$S,H$3)</f>
        <v>67</v>
      </c>
      <c r="I17" s="66">
        <f>SUMIFS('BAZA DANYCH'!$K:$K,'BAZA DANYCH'!$E:$E,$B17,'BAZA DANYCH'!$I:$I,$C17,'BAZA DANYCH'!$S:$S,I$3)</f>
        <v>51</v>
      </c>
      <c r="J17" s="66">
        <f>SUMIFS('BAZA DANYCH'!$K:$K,'BAZA DANYCH'!$E:$E,$B17,'BAZA DANYCH'!$I:$I,$C17,'BAZA DANYCH'!$S:$S,J$3)</f>
        <v>116</v>
      </c>
      <c r="K17" s="66">
        <f>SUMIFS('BAZA DANYCH'!$K:$K,'BAZA DANYCH'!$E:$E,$B17,'BAZA DANYCH'!$I:$I,$C17,'BAZA DANYCH'!$S:$S,K$3)</f>
        <v>41</v>
      </c>
      <c r="L17" s="66">
        <f>SUMIFS('BAZA DANYCH'!$K:$K,'BAZA DANYCH'!$E:$E,$B17,'BAZA DANYCH'!$I:$I,$C17,'BAZA DANYCH'!$S:$S,L$3)</f>
        <v>77</v>
      </c>
      <c r="P17" s="68"/>
      <c r="Q17" s="19"/>
      <c r="R17" s="19"/>
      <c r="S17" s="19"/>
      <c r="T17" s="19"/>
      <c r="U17" s="68"/>
      <c r="V17" s="68"/>
      <c r="W17" s="68"/>
      <c r="X17" s="68"/>
      <c r="Y17" s="19"/>
      <c r="Z17" s="19"/>
      <c r="AA17" s="19"/>
      <c r="AB17" s="19"/>
      <c r="AC17" s="19"/>
      <c r="AD17" s="19"/>
      <c r="AE17" s="68"/>
    </row>
    <row r="18" spans="1:31" x14ac:dyDescent="0.2">
      <c r="B18" s="74" t="s">
        <v>74</v>
      </c>
      <c r="C18" s="16" t="s">
        <v>29</v>
      </c>
      <c r="D18" s="73">
        <f>SUM(E18:L18)</f>
        <v>1134</v>
      </c>
      <c r="E18" s="66">
        <f>SUMIFS('BAZA DANYCH'!$K:$K,'BAZA DANYCH'!$E:$E,$B18,'BAZA DANYCH'!$I:$I,$C18,'BAZA DANYCH'!$S:$S,E$3)</f>
        <v>66</v>
      </c>
      <c r="F18" s="66">
        <f>SUMIFS('BAZA DANYCH'!$K:$K,'BAZA DANYCH'!$E:$E,$B18,'BAZA DANYCH'!$I:$I,$C18,'BAZA DANYCH'!$S:$S,F$3)</f>
        <v>30</v>
      </c>
      <c r="G18" s="66">
        <f>SUMIFS('BAZA DANYCH'!$K:$K,'BAZA DANYCH'!$E:$E,$B18,'BAZA DANYCH'!$I:$I,$C18,'BAZA DANYCH'!$S:$S,G$3)</f>
        <v>40</v>
      </c>
      <c r="H18" s="66">
        <f>SUMIFS('BAZA DANYCH'!$K:$K,'BAZA DANYCH'!$E:$E,$B18,'BAZA DANYCH'!$I:$I,$C18,'BAZA DANYCH'!$S:$S,H$3)</f>
        <v>14</v>
      </c>
      <c r="I18" s="66">
        <f>SUMIFS('BAZA DANYCH'!$K:$K,'BAZA DANYCH'!$E:$E,$B18,'BAZA DANYCH'!$I:$I,$C18,'BAZA DANYCH'!$S:$S,I$3)</f>
        <v>114</v>
      </c>
      <c r="J18" s="66">
        <f>SUMIFS('BAZA DANYCH'!$K:$K,'BAZA DANYCH'!$E:$E,$B18,'BAZA DANYCH'!$I:$I,$C18,'BAZA DANYCH'!$S:$S,J$3)</f>
        <v>253</v>
      </c>
      <c r="K18" s="66">
        <f>SUMIFS('BAZA DANYCH'!$K:$K,'BAZA DANYCH'!$E:$E,$B18,'BAZA DANYCH'!$I:$I,$C18,'BAZA DANYCH'!$S:$S,K$3)</f>
        <v>423</v>
      </c>
      <c r="L18" s="66">
        <f>SUMIFS('BAZA DANYCH'!$K:$K,'BAZA DANYCH'!$E:$E,$B18,'BAZA DANYCH'!$I:$I,$C18,'BAZA DANYCH'!$S:$S,L$3)</f>
        <v>194</v>
      </c>
      <c r="P18" s="68"/>
      <c r="Q18" s="19"/>
      <c r="R18" s="19"/>
      <c r="S18" s="19"/>
      <c r="T18" s="19"/>
      <c r="U18" s="68"/>
      <c r="V18" s="68"/>
      <c r="W18" s="68"/>
      <c r="X18" s="68"/>
      <c r="Y18" s="19"/>
      <c r="Z18" s="19"/>
      <c r="AA18" s="19"/>
      <c r="AB18" s="19"/>
      <c r="AC18" s="19"/>
      <c r="AD18" s="19"/>
      <c r="AE18" s="68"/>
    </row>
    <row r="19" spans="1:31" x14ac:dyDescent="0.2">
      <c r="B19" s="147" t="s">
        <v>96</v>
      </c>
      <c r="C19" s="148"/>
      <c r="D19" s="73">
        <f t="shared" ref="D19:L19" si="4">SUM(D17:D18)</f>
        <v>2345</v>
      </c>
      <c r="E19" s="73">
        <f t="shared" si="4"/>
        <v>395</v>
      </c>
      <c r="F19" s="73">
        <f t="shared" si="4"/>
        <v>318</v>
      </c>
      <c r="G19" s="73">
        <f t="shared" si="4"/>
        <v>282</v>
      </c>
      <c r="H19" s="73">
        <f t="shared" si="4"/>
        <v>81</v>
      </c>
      <c r="I19" s="73">
        <f t="shared" si="4"/>
        <v>165</v>
      </c>
      <c r="J19" s="73">
        <f t="shared" si="4"/>
        <v>369</v>
      </c>
      <c r="K19" s="73">
        <f t="shared" si="4"/>
        <v>464</v>
      </c>
      <c r="L19" s="73">
        <f t="shared" si="4"/>
        <v>271</v>
      </c>
      <c r="P19" s="68"/>
      <c r="Q19" s="70"/>
      <c r="R19" s="70"/>
      <c r="S19" s="70"/>
      <c r="T19" s="70"/>
      <c r="U19" s="68"/>
      <c r="V19" s="68"/>
      <c r="W19" s="68"/>
      <c r="X19" s="68"/>
      <c r="Y19" s="70"/>
      <c r="Z19" s="70"/>
      <c r="AA19" s="70"/>
      <c r="AB19" s="70"/>
      <c r="AC19" s="70"/>
      <c r="AD19" s="70"/>
      <c r="AE19" s="68"/>
    </row>
    <row r="20" spans="1:31" x14ac:dyDescent="0.2">
      <c r="B20" s="75" t="s">
        <v>77</v>
      </c>
      <c r="C20" s="16" t="s">
        <v>29</v>
      </c>
      <c r="D20" s="73">
        <f>SUM(E20:L20)</f>
        <v>1105</v>
      </c>
      <c r="E20" s="66">
        <f>SUMIFS('BAZA DANYCH'!$K:$K,'BAZA DANYCH'!$E:$E,$B20,'BAZA DANYCH'!$I:$I,$C20,'BAZA DANYCH'!$S:$S,E$3)</f>
        <v>65</v>
      </c>
      <c r="F20" s="66">
        <f>SUMIFS('BAZA DANYCH'!$K:$K,'BAZA DANYCH'!$E:$E,$B20,'BAZA DANYCH'!$I:$I,$C20,'BAZA DANYCH'!$S:$S,F$3)</f>
        <v>0</v>
      </c>
      <c r="G20" s="66">
        <f>SUMIFS('BAZA DANYCH'!$K:$K,'BAZA DANYCH'!$E:$E,$B20,'BAZA DANYCH'!$I:$I,$C20,'BAZA DANYCH'!$S:$S,G$3)</f>
        <v>133</v>
      </c>
      <c r="H20" s="66">
        <f>SUMIFS('BAZA DANYCH'!$K:$K,'BAZA DANYCH'!$E:$E,$B20,'BAZA DANYCH'!$I:$I,$C20,'BAZA DANYCH'!$S:$S,H$3)</f>
        <v>0</v>
      </c>
      <c r="I20" s="66">
        <f>SUMIFS('BAZA DANYCH'!$K:$K,'BAZA DANYCH'!$E:$E,$B20,'BAZA DANYCH'!$I:$I,$C20,'BAZA DANYCH'!$S:$S,I$3)</f>
        <v>280</v>
      </c>
      <c r="J20" s="66">
        <f>SUMIFS('BAZA DANYCH'!$K:$K,'BAZA DANYCH'!$E:$E,$B20,'BAZA DANYCH'!$I:$I,$C20,'BAZA DANYCH'!$S:$S,J$3)</f>
        <v>337</v>
      </c>
      <c r="K20" s="66">
        <f>SUMIFS('BAZA DANYCH'!$K:$K,'BAZA DANYCH'!$E:$E,$B20,'BAZA DANYCH'!$I:$I,$C20,'BAZA DANYCH'!$S:$S,K$3)</f>
        <v>177</v>
      </c>
      <c r="L20" s="66">
        <f>SUMIFS('BAZA DANYCH'!$K:$K,'BAZA DANYCH'!$E:$E,$B20,'BAZA DANYCH'!$I:$I,$C20,'BAZA DANYCH'!$S:$S,L$3)</f>
        <v>113</v>
      </c>
      <c r="P20" s="68"/>
      <c r="Q20" s="19"/>
      <c r="R20" s="19"/>
      <c r="S20" s="19"/>
      <c r="T20" s="19"/>
      <c r="U20" s="68"/>
      <c r="V20" s="68"/>
      <c r="W20" s="68"/>
      <c r="X20" s="68"/>
      <c r="Y20" s="19"/>
      <c r="Z20" s="19"/>
      <c r="AA20" s="19"/>
      <c r="AB20" s="19"/>
      <c r="AC20" s="19"/>
      <c r="AD20" s="19"/>
      <c r="AE20" s="68"/>
    </row>
    <row r="21" spans="1:31" x14ac:dyDescent="0.2">
      <c r="B21" s="75" t="s">
        <v>77</v>
      </c>
      <c r="C21" s="17" t="s">
        <v>30</v>
      </c>
      <c r="D21" s="73">
        <f>SUM(E21:L21)</f>
        <v>1053</v>
      </c>
      <c r="E21" s="66">
        <f>SUMIFS('BAZA DANYCH'!$K:$K,'BAZA DANYCH'!$E:$E,$B21,'BAZA DANYCH'!$I:$I,$C21,'BAZA DANYCH'!$S:$S,E$3)</f>
        <v>228</v>
      </c>
      <c r="F21" s="66">
        <f>SUMIFS('BAZA DANYCH'!$K:$K,'BAZA DANYCH'!$E:$E,$B21,'BAZA DANYCH'!$I:$I,$C21,'BAZA DANYCH'!$S:$S,F$3)</f>
        <v>184</v>
      </c>
      <c r="G21" s="66">
        <f>SUMIFS('BAZA DANYCH'!$K:$K,'BAZA DANYCH'!$E:$E,$B21,'BAZA DANYCH'!$I:$I,$C21,'BAZA DANYCH'!$S:$S,G$3)</f>
        <v>122</v>
      </c>
      <c r="H21" s="66">
        <f>SUMIFS('BAZA DANYCH'!$K:$K,'BAZA DANYCH'!$E:$E,$B21,'BAZA DANYCH'!$I:$I,$C21,'BAZA DANYCH'!$S:$S,H$3)</f>
        <v>123</v>
      </c>
      <c r="I21" s="66">
        <f>SUMIFS('BAZA DANYCH'!$K:$K,'BAZA DANYCH'!$E:$E,$B21,'BAZA DANYCH'!$I:$I,$C21,'BAZA DANYCH'!$S:$S,I$3)</f>
        <v>118</v>
      </c>
      <c r="J21" s="66">
        <f>SUMIFS('BAZA DANYCH'!$K:$K,'BAZA DANYCH'!$E:$E,$B21,'BAZA DANYCH'!$I:$I,$C21,'BAZA DANYCH'!$S:$S,J$3)</f>
        <v>163</v>
      </c>
      <c r="K21" s="66">
        <f>SUMIFS('BAZA DANYCH'!$K:$K,'BAZA DANYCH'!$E:$E,$B21,'BAZA DANYCH'!$I:$I,$C21,'BAZA DANYCH'!$S:$S,K$3)</f>
        <v>115</v>
      </c>
      <c r="L21" s="66">
        <f>SUMIFS('BAZA DANYCH'!$K:$K,'BAZA DANYCH'!$E:$E,$B21,'BAZA DANYCH'!$I:$I,$C21,'BAZA DANYCH'!$S:$S,L$3)</f>
        <v>0</v>
      </c>
      <c r="P21" s="68"/>
      <c r="Q21" s="19"/>
      <c r="R21" s="19"/>
      <c r="S21" s="19"/>
      <c r="T21" s="19"/>
      <c r="U21" s="68"/>
      <c r="V21" s="68"/>
      <c r="W21" s="68"/>
      <c r="X21" s="68"/>
      <c r="Y21" s="19"/>
      <c r="Z21" s="19"/>
      <c r="AA21" s="19"/>
      <c r="AB21" s="19"/>
      <c r="AC21" s="19"/>
      <c r="AD21" s="19"/>
      <c r="AE21" s="68"/>
    </row>
    <row r="22" spans="1:31" x14ac:dyDescent="0.2">
      <c r="B22" s="145" t="s">
        <v>97</v>
      </c>
      <c r="C22" s="146"/>
      <c r="D22" s="73">
        <f t="shared" ref="D22:L22" si="5">SUM(D20:D21)</f>
        <v>2158</v>
      </c>
      <c r="E22" s="73">
        <f t="shared" si="5"/>
        <v>293</v>
      </c>
      <c r="F22" s="73">
        <f t="shared" si="5"/>
        <v>184</v>
      </c>
      <c r="G22" s="73">
        <f t="shared" si="5"/>
        <v>255</v>
      </c>
      <c r="H22" s="73">
        <f t="shared" si="5"/>
        <v>123</v>
      </c>
      <c r="I22" s="73">
        <f t="shared" si="5"/>
        <v>398</v>
      </c>
      <c r="J22" s="73">
        <f t="shared" si="5"/>
        <v>500</v>
      </c>
      <c r="K22" s="73">
        <f t="shared" si="5"/>
        <v>292</v>
      </c>
      <c r="L22" s="73">
        <f t="shared" si="5"/>
        <v>113</v>
      </c>
      <c r="P22" s="68"/>
      <c r="Q22" s="70"/>
      <c r="R22" s="70"/>
      <c r="S22" s="70"/>
      <c r="T22" s="70"/>
      <c r="U22" s="68"/>
      <c r="V22" s="68"/>
      <c r="W22" s="68"/>
      <c r="X22" s="68"/>
      <c r="Y22" s="70"/>
      <c r="Z22" s="70"/>
      <c r="AA22" s="70"/>
      <c r="AB22" s="70"/>
      <c r="AC22" s="70"/>
      <c r="AD22" s="70"/>
      <c r="AE22" s="68"/>
    </row>
    <row r="23" spans="1:31" x14ac:dyDescent="0.2">
      <c r="B23" s="15" t="s">
        <v>83</v>
      </c>
      <c r="C23" s="15" t="s">
        <v>30</v>
      </c>
      <c r="D23" s="73">
        <f>SUM(E23:L23)</f>
        <v>1478</v>
      </c>
      <c r="E23" s="66">
        <f>SUMIFS('BAZA DANYCH'!$K:$K,'BAZA DANYCH'!$E:$E,$B23,'BAZA DANYCH'!$I:$I,$C23,'BAZA DANYCH'!$S:$S,E$3)</f>
        <v>46</v>
      </c>
      <c r="F23" s="66">
        <f>SUMIFS('BAZA DANYCH'!$K:$K,'BAZA DANYCH'!$E:$E,$B23,'BAZA DANYCH'!$I:$I,$C23,'BAZA DANYCH'!$S:$S,F$3)</f>
        <v>217</v>
      </c>
      <c r="G23" s="66">
        <f>SUMIFS('BAZA DANYCH'!$K:$K,'BAZA DANYCH'!$E:$E,$B23,'BAZA DANYCH'!$I:$I,$C23,'BAZA DANYCH'!$S:$S,G$3)</f>
        <v>298</v>
      </c>
      <c r="H23" s="66">
        <f>SUMIFS('BAZA DANYCH'!$K:$K,'BAZA DANYCH'!$E:$E,$B23,'BAZA DANYCH'!$I:$I,$C23,'BAZA DANYCH'!$S:$S,H$3)</f>
        <v>447</v>
      </c>
      <c r="I23" s="66">
        <f>SUMIFS('BAZA DANYCH'!$K:$K,'BAZA DANYCH'!$E:$E,$B23,'BAZA DANYCH'!$I:$I,$C23,'BAZA DANYCH'!$S:$S,I$3)</f>
        <v>126</v>
      </c>
      <c r="J23" s="66">
        <f>SUMIFS('BAZA DANYCH'!$K:$K,'BAZA DANYCH'!$E:$E,$B23,'BAZA DANYCH'!$I:$I,$C23,'BAZA DANYCH'!$S:$S,J$3)</f>
        <v>78</v>
      </c>
      <c r="K23" s="66">
        <f>SUMIFS('BAZA DANYCH'!$K:$K,'BAZA DANYCH'!$E:$E,$B23,'BAZA DANYCH'!$I:$I,$C23,'BAZA DANYCH'!$S:$S,K$3)</f>
        <v>93</v>
      </c>
      <c r="L23" s="66">
        <f>SUMIFS('BAZA DANYCH'!$K:$K,'BAZA DANYCH'!$E:$E,$B23,'BAZA DANYCH'!$I:$I,$C23,'BAZA DANYCH'!$S:$S,L$3)</f>
        <v>173</v>
      </c>
      <c r="P23" s="68"/>
      <c r="Q23" s="19"/>
      <c r="R23" s="19"/>
      <c r="S23" s="19"/>
      <c r="T23" s="19"/>
      <c r="U23" s="68"/>
      <c r="V23" s="68"/>
      <c r="W23" s="68"/>
      <c r="X23" s="68"/>
      <c r="Y23" s="19"/>
      <c r="Z23" s="19"/>
      <c r="AA23" s="19"/>
      <c r="AB23" s="19"/>
      <c r="AC23" s="19"/>
      <c r="AD23" s="19"/>
      <c r="AE23" s="68"/>
    </row>
    <row r="24" spans="1:31" x14ac:dyDescent="0.2">
      <c r="B24" s="15" t="s">
        <v>83</v>
      </c>
      <c r="C24" s="15" t="s">
        <v>29</v>
      </c>
      <c r="D24" s="73">
        <f>SUM(E24:L24)</f>
        <v>1463</v>
      </c>
      <c r="E24" s="66">
        <f>SUMIFS('BAZA DANYCH'!$K:$K,'BAZA DANYCH'!$E:$E,$B24,'BAZA DANYCH'!$I:$I,$C24,'BAZA DANYCH'!$S:$S,E$3)</f>
        <v>164</v>
      </c>
      <c r="F24" s="66">
        <f>SUMIFS('BAZA DANYCH'!$K:$K,'BAZA DANYCH'!$E:$E,$B24,'BAZA DANYCH'!$I:$I,$C24,'BAZA DANYCH'!$S:$S,F$3)</f>
        <v>110</v>
      </c>
      <c r="G24" s="66">
        <f>SUMIFS('BAZA DANYCH'!$K:$K,'BAZA DANYCH'!$E:$E,$B24,'BAZA DANYCH'!$I:$I,$C24,'BAZA DANYCH'!$S:$S,G$3)</f>
        <v>94</v>
      </c>
      <c r="H24" s="66">
        <f>SUMIFS('BAZA DANYCH'!$K:$K,'BAZA DANYCH'!$E:$E,$B24,'BAZA DANYCH'!$I:$I,$C24,'BAZA DANYCH'!$S:$S,H$3)</f>
        <v>0</v>
      </c>
      <c r="I24" s="66">
        <f>SUMIFS('BAZA DANYCH'!$K:$K,'BAZA DANYCH'!$E:$E,$B24,'BAZA DANYCH'!$I:$I,$C24,'BAZA DANYCH'!$S:$S,I$3)</f>
        <v>249</v>
      </c>
      <c r="J24" s="66">
        <f>SUMIFS('BAZA DANYCH'!$K:$K,'BAZA DANYCH'!$E:$E,$B24,'BAZA DANYCH'!$I:$I,$C24,'BAZA DANYCH'!$S:$S,J$3)</f>
        <v>356</v>
      </c>
      <c r="K24" s="66">
        <f>SUMIFS('BAZA DANYCH'!$K:$K,'BAZA DANYCH'!$E:$E,$B24,'BAZA DANYCH'!$I:$I,$C24,'BAZA DANYCH'!$S:$S,K$3)</f>
        <v>183</v>
      </c>
      <c r="L24" s="66">
        <f>SUMIFS('BAZA DANYCH'!$K:$K,'BAZA DANYCH'!$E:$E,$B24,'BAZA DANYCH'!$I:$I,$C24,'BAZA DANYCH'!$S:$S,L$3)</f>
        <v>307</v>
      </c>
      <c r="P24" s="68"/>
      <c r="Q24" s="19"/>
      <c r="R24" s="19"/>
      <c r="S24" s="19"/>
      <c r="T24" s="19"/>
      <c r="U24" s="68"/>
      <c r="V24" s="68"/>
      <c r="W24" s="68"/>
      <c r="X24" s="68"/>
      <c r="Y24" s="19"/>
      <c r="Z24" s="19"/>
      <c r="AA24" s="19"/>
      <c r="AB24" s="19"/>
      <c r="AC24" s="19"/>
      <c r="AD24" s="19"/>
      <c r="AE24" s="68"/>
    </row>
    <row r="25" spans="1:31" x14ac:dyDescent="0.2">
      <c r="B25" s="145" t="s">
        <v>98</v>
      </c>
      <c r="C25" s="146"/>
      <c r="D25" s="73">
        <f t="shared" ref="D25:L25" si="6">SUM(D23:D24)</f>
        <v>2941</v>
      </c>
      <c r="E25" s="73">
        <f t="shared" si="6"/>
        <v>210</v>
      </c>
      <c r="F25" s="73">
        <f t="shared" si="6"/>
        <v>327</v>
      </c>
      <c r="G25" s="73">
        <f t="shared" si="6"/>
        <v>392</v>
      </c>
      <c r="H25" s="73">
        <f t="shared" si="6"/>
        <v>447</v>
      </c>
      <c r="I25" s="73">
        <f t="shared" si="6"/>
        <v>375</v>
      </c>
      <c r="J25" s="73">
        <f t="shared" si="6"/>
        <v>434</v>
      </c>
      <c r="K25" s="73">
        <f t="shared" si="6"/>
        <v>276</v>
      </c>
      <c r="L25" s="73">
        <f t="shared" si="6"/>
        <v>480</v>
      </c>
      <c r="P25" s="68"/>
      <c r="Q25" s="70"/>
      <c r="R25" s="70"/>
      <c r="S25" s="70"/>
      <c r="T25" s="70"/>
      <c r="U25" s="68"/>
      <c r="V25" s="68"/>
      <c r="W25" s="68"/>
      <c r="X25" s="68"/>
      <c r="Y25" s="70"/>
      <c r="Z25" s="70"/>
      <c r="AA25" s="70"/>
      <c r="AB25" s="70"/>
      <c r="AC25" s="70"/>
      <c r="AD25" s="70"/>
      <c r="AE25" s="68"/>
    </row>
    <row r="26" spans="1:31" x14ac:dyDescent="0.2">
      <c r="B26" s="15" t="s">
        <v>86</v>
      </c>
      <c r="C26" s="16" t="s">
        <v>30</v>
      </c>
      <c r="D26" s="73">
        <f>SUM(E26:L26)</f>
        <v>1716</v>
      </c>
      <c r="E26" s="66">
        <f>SUMIFS('BAZA DANYCH'!$K:$K,'BAZA DANYCH'!$E:$E,$B26,'BAZA DANYCH'!$I:$I,$C26,'BAZA DANYCH'!$S:$S,E$3)</f>
        <v>392</v>
      </c>
      <c r="F26" s="66">
        <f>SUMIFS('BAZA DANYCH'!$K:$K,'BAZA DANYCH'!$E:$E,$B26,'BAZA DANYCH'!$I:$I,$C26,'BAZA DANYCH'!$S:$S,F$3)</f>
        <v>362</v>
      </c>
      <c r="G26" s="66">
        <f>SUMIFS('BAZA DANYCH'!$K:$K,'BAZA DANYCH'!$E:$E,$B26,'BAZA DANYCH'!$I:$I,$C26,'BAZA DANYCH'!$S:$S,G$3)</f>
        <v>412</v>
      </c>
      <c r="H26" s="66">
        <f>SUMIFS('BAZA DANYCH'!$K:$K,'BAZA DANYCH'!$E:$E,$B26,'BAZA DANYCH'!$I:$I,$C26,'BAZA DANYCH'!$S:$S,H$3)</f>
        <v>0</v>
      </c>
      <c r="I26" s="66">
        <f>SUMIFS('BAZA DANYCH'!$K:$K,'BAZA DANYCH'!$E:$E,$B26,'BAZA DANYCH'!$I:$I,$C26,'BAZA DANYCH'!$S:$S,I$3)</f>
        <v>256</v>
      </c>
      <c r="J26" s="66">
        <f>SUMIFS('BAZA DANYCH'!$K:$K,'BAZA DANYCH'!$E:$E,$B26,'BAZA DANYCH'!$I:$I,$C26,'BAZA DANYCH'!$S:$S,J$3)</f>
        <v>80</v>
      </c>
      <c r="K26" s="66">
        <f>SUMIFS('BAZA DANYCH'!$K:$K,'BAZA DANYCH'!$E:$E,$B26,'BAZA DANYCH'!$I:$I,$C26,'BAZA DANYCH'!$S:$S,K$3)</f>
        <v>92</v>
      </c>
      <c r="L26" s="66">
        <f>SUMIFS('BAZA DANYCH'!$K:$K,'BAZA DANYCH'!$E:$E,$B26,'BAZA DANYCH'!$I:$I,$C26,'BAZA DANYCH'!$S:$S,L$3)</f>
        <v>122</v>
      </c>
      <c r="P26" s="68"/>
      <c r="Q26" s="19"/>
      <c r="R26" s="19"/>
      <c r="S26" s="19"/>
      <c r="T26" s="19"/>
      <c r="U26" s="68"/>
      <c r="V26" s="68"/>
      <c r="W26" s="68"/>
      <c r="X26" s="68"/>
      <c r="Y26" s="19"/>
      <c r="Z26" s="19"/>
      <c r="AA26" s="19"/>
      <c r="AB26" s="19"/>
      <c r="AC26" s="19"/>
      <c r="AD26" s="19"/>
      <c r="AE26" s="68"/>
    </row>
    <row r="27" spans="1:31" x14ac:dyDescent="0.2">
      <c r="B27" s="15" t="s">
        <v>86</v>
      </c>
      <c r="C27" s="16" t="s">
        <v>29</v>
      </c>
      <c r="D27" s="73">
        <f>SUM(E27:L27)</f>
        <v>1443</v>
      </c>
      <c r="E27" s="66">
        <f>SUMIFS('BAZA DANYCH'!$K:$K,'BAZA DANYCH'!$E:$E,$B27,'BAZA DANYCH'!$I:$I,$C27,'BAZA DANYCH'!$S:$S,E$3)</f>
        <v>63</v>
      </c>
      <c r="F27" s="66">
        <f>SUMIFS('BAZA DANYCH'!$K:$K,'BAZA DANYCH'!$E:$E,$B27,'BAZA DANYCH'!$I:$I,$C27,'BAZA DANYCH'!$S:$S,F$3)</f>
        <v>257</v>
      </c>
      <c r="G27" s="66">
        <f>SUMIFS('BAZA DANYCH'!$K:$K,'BAZA DANYCH'!$E:$E,$B27,'BAZA DANYCH'!$I:$I,$C27,'BAZA DANYCH'!$S:$S,G$3)</f>
        <v>0</v>
      </c>
      <c r="H27" s="66">
        <f>SUMIFS('BAZA DANYCH'!$K:$K,'BAZA DANYCH'!$E:$E,$B27,'BAZA DANYCH'!$I:$I,$C27,'BAZA DANYCH'!$S:$S,H$3)</f>
        <v>36</v>
      </c>
      <c r="I27" s="66">
        <f>SUMIFS('BAZA DANYCH'!$K:$K,'BAZA DANYCH'!$E:$E,$B27,'BAZA DANYCH'!$I:$I,$C27,'BAZA DANYCH'!$S:$S,I$3)</f>
        <v>323</v>
      </c>
      <c r="J27" s="66">
        <f>SUMIFS('BAZA DANYCH'!$K:$K,'BAZA DANYCH'!$E:$E,$B27,'BAZA DANYCH'!$I:$I,$C27,'BAZA DANYCH'!$S:$S,J$3)</f>
        <v>186</v>
      </c>
      <c r="K27" s="66">
        <f>SUMIFS('BAZA DANYCH'!$K:$K,'BAZA DANYCH'!$E:$E,$B27,'BAZA DANYCH'!$I:$I,$C27,'BAZA DANYCH'!$S:$S,K$3)</f>
        <v>444</v>
      </c>
      <c r="L27" s="66">
        <f>SUMIFS('BAZA DANYCH'!$K:$K,'BAZA DANYCH'!$E:$E,$B27,'BAZA DANYCH'!$I:$I,$C27,'BAZA DANYCH'!$S:$S,L$3)</f>
        <v>134</v>
      </c>
      <c r="P27" s="68"/>
      <c r="Q27" s="19"/>
      <c r="R27" s="19"/>
      <c r="S27" s="19"/>
      <c r="T27" s="19"/>
      <c r="U27" s="68"/>
      <c r="V27" s="68"/>
      <c r="W27" s="68"/>
      <c r="X27" s="68"/>
      <c r="Y27" s="19"/>
      <c r="Z27" s="19"/>
      <c r="AA27" s="19"/>
      <c r="AB27" s="19"/>
      <c r="AC27" s="19"/>
      <c r="AD27" s="19"/>
      <c r="AE27" s="68"/>
    </row>
    <row r="28" spans="1:31" x14ac:dyDescent="0.2">
      <c r="B28" s="145" t="s">
        <v>99</v>
      </c>
      <c r="C28" s="146"/>
      <c r="D28" s="73">
        <f t="shared" ref="D28:L28" si="7">SUM(D26:D27)</f>
        <v>3159</v>
      </c>
      <c r="E28" s="73">
        <f t="shared" si="7"/>
        <v>455</v>
      </c>
      <c r="F28" s="73">
        <f t="shared" si="7"/>
        <v>619</v>
      </c>
      <c r="G28" s="73">
        <f t="shared" si="7"/>
        <v>412</v>
      </c>
      <c r="H28" s="73">
        <f t="shared" si="7"/>
        <v>36</v>
      </c>
      <c r="I28" s="73">
        <f t="shared" si="7"/>
        <v>579</v>
      </c>
      <c r="J28" s="73">
        <f t="shared" si="7"/>
        <v>266</v>
      </c>
      <c r="K28" s="73">
        <f t="shared" si="7"/>
        <v>536</v>
      </c>
      <c r="L28" s="73">
        <f t="shared" si="7"/>
        <v>256</v>
      </c>
      <c r="P28" s="68"/>
      <c r="Q28" s="70"/>
      <c r="R28" s="70"/>
      <c r="S28" s="70"/>
      <c r="T28" s="70"/>
      <c r="U28" s="68"/>
      <c r="V28" s="68"/>
      <c r="W28" s="68"/>
      <c r="X28" s="68"/>
      <c r="Y28" s="70"/>
      <c r="Z28" s="70"/>
      <c r="AA28" s="70"/>
      <c r="AB28" s="70"/>
      <c r="AC28" s="70"/>
      <c r="AD28" s="70"/>
      <c r="AE28" s="68"/>
    </row>
    <row r="29" spans="1:31" x14ac:dyDescent="0.2">
      <c r="B29" s="15" t="s">
        <v>89</v>
      </c>
      <c r="C29" s="15" t="s">
        <v>29</v>
      </c>
      <c r="D29" s="73">
        <f>SUM(E29:L29)</f>
        <v>1360</v>
      </c>
      <c r="E29" s="66">
        <f>SUMIFS('BAZA DANYCH'!$K:$K,'BAZA DANYCH'!$E:$E,$B29,'BAZA DANYCH'!$I:$I,$C29,'BAZA DANYCH'!$S:$S,E$3)</f>
        <v>195</v>
      </c>
      <c r="F29" s="66">
        <f>SUMIFS('BAZA DANYCH'!$K:$K,'BAZA DANYCH'!$E:$E,$B29,'BAZA DANYCH'!$I:$I,$C29,'BAZA DANYCH'!$S:$S,F$3)</f>
        <v>81</v>
      </c>
      <c r="G29" s="66">
        <f>SUMIFS('BAZA DANYCH'!$K:$K,'BAZA DANYCH'!$E:$E,$B29,'BAZA DANYCH'!$I:$I,$C29,'BAZA DANYCH'!$S:$S,G$3)</f>
        <v>111</v>
      </c>
      <c r="H29" s="66">
        <f>SUMIFS('BAZA DANYCH'!$K:$K,'BAZA DANYCH'!$E:$E,$B29,'BAZA DANYCH'!$I:$I,$C29,'BAZA DANYCH'!$S:$S,H$3)</f>
        <v>0</v>
      </c>
      <c r="I29" s="66">
        <f>SUMIFS('BAZA DANYCH'!$K:$K,'BAZA DANYCH'!$E:$E,$B29,'BAZA DANYCH'!$I:$I,$C29,'BAZA DANYCH'!$S:$S,I$3)</f>
        <v>81</v>
      </c>
      <c r="J29" s="66">
        <f>SUMIFS('BAZA DANYCH'!$K:$K,'BAZA DANYCH'!$E:$E,$B29,'BAZA DANYCH'!$I:$I,$C29,'BAZA DANYCH'!$S:$S,J$3)</f>
        <v>373</v>
      </c>
      <c r="K29" s="66">
        <f>SUMIFS('BAZA DANYCH'!$K:$K,'BAZA DANYCH'!$E:$E,$B29,'BAZA DANYCH'!$I:$I,$C29,'BAZA DANYCH'!$S:$S,K$3)</f>
        <v>361</v>
      </c>
      <c r="L29" s="66">
        <f>SUMIFS('BAZA DANYCH'!$K:$K,'BAZA DANYCH'!$E:$E,$B29,'BAZA DANYCH'!$I:$I,$C29,'BAZA DANYCH'!$S:$S,L$3)</f>
        <v>158</v>
      </c>
      <c r="P29" s="68"/>
      <c r="Q29" s="19"/>
      <c r="R29" s="19"/>
      <c r="S29" s="19"/>
      <c r="T29" s="19"/>
      <c r="U29" s="68"/>
      <c r="V29" s="68"/>
      <c r="W29" s="68"/>
      <c r="X29" s="68"/>
      <c r="Y29" s="19"/>
      <c r="Z29" s="19"/>
      <c r="AA29" s="19"/>
      <c r="AB29" s="19"/>
      <c r="AC29" s="19"/>
      <c r="AD29" s="19"/>
      <c r="AE29" s="68"/>
    </row>
    <row r="30" spans="1:31" x14ac:dyDescent="0.2">
      <c r="B30" s="15" t="s">
        <v>89</v>
      </c>
      <c r="C30" s="15" t="s">
        <v>30</v>
      </c>
      <c r="D30" s="73">
        <f>SUM(E30:L30)</f>
        <v>1044</v>
      </c>
      <c r="E30" s="66">
        <f>SUMIFS('BAZA DANYCH'!$K:$K,'BAZA DANYCH'!$E:$E,$B30,'BAZA DANYCH'!$I:$I,$C30,'BAZA DANYCH'!$S:$S,E$3)</f>
        <v>259</v>
      </c>
      <c r="F30" s="66">
        <f>SUMIFS('BAZA DANYCH'!$K:$K,'BAZA DANYCH'!$E:$E,$B30,'BAZA DANYCH'!$I:$I,$C30,'BAZA DANYCH'!$S:$S,F$3)</f>
        <v>268</v>
      </c>
      <c r="G30" s="66">
        <f>SUMIFS('BAZA DANYCH'!$K:$K,'BAZA DANYCH'!$E:$E,$B30,'BAZA DANYCH'!$I:$I,$C30,'BAZA DANYCH'!$S:$S,G$3)</f>
        <v>209</v>
      </c>
      <c r="H30" s="66">
        <f>SUMIFS('BAZA DANYCH'!$K:$K,'BAZA DANYCH'!$E:$E,$B30,'BAZA DANYCH'!$I:$I,$C30,'BAZA DANYCH'!$S:$S,H$3)</f>
        <v>0</v>
      </c>
      <c r="I30" s="66">
        <f>SUMIFS('BAZA DANYCH'!$K:$K,'BAZA DANYCH'!$E:$E,$B30,'BAZA DANYCH'!$I:$I,$C30,'BAZA DANYCH'!$S:$S,I$3)</f>
        <v>90</v>
      </c>
      <c r="J30" s="66">
        <f>SUMIFS('BAZA DANYCH'!$K:$K,'BAZA DANYCH'!$E:$E,$B30,'BAZA DANYCH'!$I:$I,$C30,'BAZA DANYCH'!$S:$S,J$3)</f>
        <v>89</v>
      </c>
      <c r="K30" s="66">
        <f>SUMIFS('BAZA DANYCH'!$K:$K,'BAZA DANYCH'!$E:$E,$B30,'BAZA DANYCH'!$I:$I,$C30,'BAZA DANYCH'!$S:$S,K$3)</f>
        <v>129</v>
      </c>
      <c r="L30" s="66">
        <f>SUMIFS('BAZA DANYCH'!$K:$K,'BAZA DANYCH'!$E:$E,$B30,'BAZA DANYCH'!$I:$I,$C30,'BAZA DANYCH'!$S:$S,L$3)</f>
        <v>0</v>
      </c>
      <c r="P30" s="68"/>
      <c r="Q30" s="19"/>
      <c r="R30" s="19"/>
      <c r="S30" s="19"/>
      <c r="T30" s="19"/>
      <c r="U30" s="68"/>
      <c r="V30" s="68"/>
      <c r="W30" s="68"/>
      <c r="X30" s="68"/>
      <c r="Y30" s="19"/>
      <c r="Z30" s="19"/>
      <c r="AA30" s="19"/>
      <c r="AB30" s="19"/>
      <c r="AC30" s="19"/>
      <c r="AD30" s="19"/>
      <c r="AE30" s="68"/>
    </row>
    <row r="31" spans="1:31" x14ac:dyDescent="0.2">
      <c r="B31" s="140" t="s">
        <v>100</v>
      </c>
      <c r="C31" s="141"/>
      <c r="D31" s="73">
        <f t="shared" ref="D31:L31" si="8">SUM(D29:D30)</f>
        <v>2404</v>
      </c>
      <c r="E31" s="73">
        <f t="shared" si="8"/>
        <v>454</v>
      </c>
      <c r="F31" s="73">
        <f t="shared" si="8"/>
        <v>349</v>
      </c>
      <c r="G31" s="73">
        <f t="shared" si="8"/>
        <v>320</v>
      </c>
      <c r="H31" s="73">
        <f t="shared" si="8"/>
        <v>0</v>
      </c>
      <c r="I31" s="73">
        <f t="shared" si="8"/>
        <v>171</v>
      </c>
      <c r="J31" s="73">
        <f t="shared" si="8"/>
        <v>462</v>
      </c>
      <c r="K31" s="73">
        <f t="shared" si="8"/>
        <v>490</v>
      </c>
      <c r="L31" s="73">
        <f t="shared" si="8"/>
        <v>158</v>
      </c>
      <c r="P31" s="68"/>
      <c r="Q31" s="70"/>
      <c r="R31" s="70"/>
      <c r="S31" s="70"/>
      <c r="T31" s="70"/>
      <c r="U31" s="68"/>
      <c r="V31" s="68"/>
      <c r="W31" s="68"/>
      <c r="X31" s="68"/>
      <c r="Y31" s="70"/>
      <c r="Z31" s="70"/>
      <c r="AA31" s="70"/>
      <c r="AB31" s="70"/>
      <c r="AC31" s="70"/>
      <c r="AD31" s="70"/>
      <c r="AE31" s="68"/>
    </row>
    <row r="32" spans="1:31" x14ac:dyDescent="0.2">
      <c r="A32" s="62"/>
      <c r="B32" s="142" t="s">
        <v>45</v>
      </c>
      <c r="C32" s="142"/>
      <c r="D32" s="77">
        <f t="shared" ref="D32:L32" si="9">SUM(D7,D10,D13,D16,D19,D22,D25,D28,D31)</f>
        <v>20821</v>
      </c>
      <c r="E32" s="73">
        <f t="shared" si="9"/>
        <v>3052</v>
      </c>
      <c r="F32" s="73">
        <f t="shared" si="9"/>
        <v>3223</v>
      </c>
      <c r="G32" s="73">
        <f t="shared" si="9"/>
        <v>2206</v>
      </c>
      <c r="H32" s="73">
        <f t="shared" si="9"/>
        <v>1332</v>
      </c>
      <c r="I32" s="73">
        <f t="shared" si="9"/>
        <v>2609</v>
      </c>
      <c r="J32" s="73">
        <f t="shared" si="9"/>
        <v>3120</v>
      </c>
      <c r="K32" s="73">
        <f t="shared" si="9"/>
        <v>3311</v>
      </c>
      <c r="L32" s="73">
        <f t="shared" si="9"/>
        <v>1968</v>
      </c>
      <c r="P32" s="68"/>
      <c r="Q32" s="70"/>
      <c r="R32" s="70"/>
      <c r="S32" s="70"/>
      <c r="T32" s="70"/>
      <c r="U32" s="68"/>
      <c r="V32" s="68"/>
      <c r="W32" s="68"/>
      <c r="X32" s="68"/>
      <c r="Y32" s="70"/>
      <c r="Z32" s="70"/>
      <c r="AA32" s="70"/>
      <c r="AB32" s="70"/>
      <c r="AC32" s="70"/>
      <c r="AD32" s="70"/>
      <c r="AE32" s="68"/>
    </row>
    <row r="33" spans="1:36" ht="25.15" customHeight="1" x14ac:dyDescent="0.2">
      <c r="A33" s="76" t="s">
        <v>101</v>
      </c>
      <c r="B33" s="76"/>
      <c r="C33" s="14"/>
    </row>
    <row r="34" spans="1:36" x14ac:dyDescent="0.2">
      <c r="B34" s="14"/>
      <c r="C34" s="14"/>
    </row>
    <row r="35" spans="1:36" s="12" customFormat="1" ht="15" thickBot="1" x14ac:dyDescent="0.25">
      <c r="A35" s="21" t="s">
        <v>47</v>
      </c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  <row r="36" spans="1:36" ht="13.5" thickTop="1" x14ac:dyDescent="0.2">
      <c r="B36" s="14"/>
      <c r="C36" s="1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</row>
    <row r="37" spans="1:36" x14ac:dyDescent="0.2">
      <c r="B37" s="139" t="s">
        <v>5</v>
      </c>
      <c r="C37" s="139" t="s">
        <v>28</v>
      </c>
      <c r="D37" s="10" t="s">
        <v>45</v>
      </c>
      <c r="E37" s="11">
        <v>0.25</v>
      </c>
      <c r="F37" s="11">
        <v>0.26041666666666669</v>
      </c>
      <c r="G37" s="11">
        <v>0.27083333333333298</v>
      </c>
      <c r="H37" s="11">
        <v>0.28125</v>
      </c>
      <c r="I37" s="11">
        <v>0.29166666666666702</v>
      </c>
      <c r="J37" s="11">
        <v>0.30208333333333298</v>
      </c>
      <c r="K37" s="11">
        <v>0.3125</v>
      </c>
      <c r="L37" s="11">
        <v>0.32291666666666702</v>
      </c>
      <c r="M37" s="11">
        <v>0.33333333333333298</v>
      </c>
      <c r="N37" s="11">
        <v>0.34375</v>
      </c>
      <c r="O37" s="11">
        <v>0.35416666666666702</v>
      </c>
      <c r="P37" s="11">
        <v>0.36458333333333331</v>
      </c>
      <c r="Q37" s="11">
        <v>0.375</v>
      </c>
      <c r="R37" s="11">
        <v>0.38541666666666702</v>
      </c>
      <c r="S37" s="11">
        <v>0.39583333333333331</v>
      </c>
      <c r="T37" s="11">
        <v>0.40625</v>
      </c>
      <c r="U37" s="11">
        <v>0.58333333333333337</v>
      </c>
      <c r="V37" s="11">
        <v>0.59375</v>
      </c>
      <c r="W37" s="11">
        <v>0.60416666666666696</v>
      </c>
      <c r="X37" s="11">
        <v>0.61458333333333337</v>
      </c>
      <c r="Y37" s="11">
        <v>0.625</v>
      </c>
      <c r="Z37" s="11">
        <v>0.63541666666666696</v>
      </c>
      <c r="AA37" s="11">
        <v>0.64583333333333337</v>
      </c>
      <c r="AB37" s="11">
        <v>0.65625</v>
      </c>
      <c r="AC37" s="11">
        <v>0.66666666666666696</v>
      </c>
      <c r="AD37" s="11">
        <v>0.67708333333333337</v>
      </c>
      <c r="AE37" s="11">
        <v>0.6875</v>
      </c>
      <c r="AF37" s="11">
        <v>0.69791666666666696</v>
      </c>
      <c r="AG37" s="11">
        <v>0.70833333333333337</v>
      </c>
      <c r="AH37" s="11">
        <v>0.71875</v>
      </c>
      <c r="AI37" s="11">
        <v>0.72916666666666663</v>
      </c>
      <c r="AJ37" s="11">
        <v>0.73958333333333337</v>
      </c>
    </row>
    <row r="38" spans="1:36" x14ac:dyDescent="0.2">
      <c r="B38" s="139"/>
      <c r="C38" s="139"/>
      <c r="D38" s="10" t="s">
        <v>45</v>
      </c>
      <c r="E38" s="11">
        <v>0.26041666666666669</v>
      </c>
      <c r="F38" s="11">
        <v>0.27083333333333298</v>
      </c>
      <c r="G38" s="11">
        <v>0.28125</v>
      </c>
      <c r="H38" s="11">
        <v>0.29166666666666702</v>
      </c>
      <c r="I38" s="11">
        <v>0.30208333333333298</v>
      </c>
      <c r="J38" s="11">
        <v>0.3125</v>
      </c>
      <c r="K38" s="11">
        <v>0.32291666666666702</v>
      </c>
      <c r="L38" s="11">
        <v>0.33333333333333298</v>
      </c>
      <c r="M38" s="11">
        <v>0.34375</v>
      </c>
      <c r="N38" s="11">
        <v>0.35416666666666702</v>
      </c>
      <c r="O38" s="11">
        <v>0.36458333333333398</v>
      </c>
      <c r="P38" s="11">
        <v>0.375</v>
      </c>
      <c r="Q38" s="11">
        <v>0.38541666666666702</v>
      </c>
      <c r="R38" s="11">
        <v>0.39583333333333398</v>
      </c>
      <c r="S38" s="11">
        <v>0.40625</v>
      </c>
      <c r="T38" s="11">
        <v>0.41666666666666669</v>
      </c>
      <c r="U38" s="11">
        <v>0.593750000000001</v>
      </c>
      <c r="V38" s="11">
        <v>0.60416666666666696</v>
      </c>
      <c r="W38" s="11">
        <v>0.61458333333333404</v>
      </c>
      <c r="X38" s="11">
        <v>0.625000000000001</v>
      </c>
      <c r="Y38" s="11">
        <v>0.63541666666666696</v>
      </c>
      <c r="Z38" s="11">
        <v>0.64583333333333404</v>
      </c>
      <c r="AA38" s="11">
        <v>0.656250000000001</v>
      </c>
      <c r="AB38" s="11">
        <v>0.66666666666666696</v>
      </c>
      <c r="AC38" s="11">
        <v>0.67708333333333404</v>
      </c>
      <c r="AD38" s="11">
        <v>0.687500000000001</v>
      </c>
      <c r="AE38" s="11">
        <v>0.69791666666666696</v>
      </c>
      <c r="AF38" s="11">
        <v>0.70833333333333404</v>
      </c>
      <c r="AG38" s="11">
        <v>0.718750000000001</v>
      </c>
      <c r="AH38" s="11">
        <v>0.72916666666666796</v>
      </c>
      <c r="AI38" s="11">
        <v>0.73958333333333404</v>
      </c>
      <c r="AJ38" s="11">
        <v>0.750000000000001</v>
      </c>
    </row>
    <row r="39" spans="1:36" x14ac:dyDescent="0.2">
      <c r="B39" s="15" t="str">
        <f>B5</f>
        <v>K1</v>
      </c>
      <c r="C39" s="15" t="str">
        <f>C5</f>
        <v>do Wrocławia</v>
      </c>
      <c r="D39" s="73">
        <f>SUM(E39:AJ39)</f>
        <v>1047</v>
      </c>
      <c r="E39" s="66">
        <f>SUMIFS('BAZA DANYCH'!$K:$K,'BAZA DANYCH'!$E:$E,$B39,'BAZA DANYCH'!$I:$I,$C39,'BAZA DANYCH'!$R:$R,E$37)</f>
        <v>105</v>
      </c>
      <c r="F39" s="66">
        <f>SUMIFS('BAZA DANYCH'!$K:$K,'BAZA DANYCH'!$E:$E,$B39,'BAZA DANYCH'!$I:$I,$C39,'BAZA DANYCH'!$R:$R,F$37)</f>
        <v>132</v>
      </c>
      <c r="G39" s="66">
        <f>SUMIFS('BAZA DANYCH'!$K:$K,'BAZA DANYCH'!$E:$E,$B39,'BAZA DANYCH'!$I:$I,$C39,'BAZA DANYCH'!$R:$R,G$37)</f>
        <v>0</v>
      </c>
      <c r="H39" s="66">
        <f>SUMIFS('BAZA DANYCH'!$K:$K,'BAZA DANYCH'!$E:$E,$B39,'BAZA DANYCH'!$I:$I,$C39,'BAZA DANYCH'!$R:$R,H$37)</f>
        <v>108</v>
      </c>
      <c r="I39" s="66">
        <f>SUMIFS('BAZA DANYCH'!$K:$K,'BAZA DANYCH'!$E:$E,$B39,'BAZA DANYCH'!$I:$I,$C39,'BAZA DANYCH'!$R:$R,I$37)</f>
        <v>0</v>
      </c>
      <c r="J39" s="66">
        <f>SUMIFS('BAZA DANYCH'!$K:$K,'BAZA DANYCH'!$E:$E,$B39,'BAZA DANYCH'!$I:$I,$C39,'BAZA DANYCH'!$R:$R,J$37)</f>
        <v>193</v>
      </c>
      <c r="K39" s="66">
        <f>SUMIFS('BAZA DANYCH'!$K:$K,'BAZA DANYCH'!$E:$E,$B39,'BAZA DANYCH'!$I:$I,$C39,'BAZA DANYCH'!$R:$R,K$37)</f>
        <v>0</v>
      </c>
      <c r="L39" s="66">
        <f>SUMIFS('BAZA DANYCH'!$K:$K,'BAZA DANYCH'!$E:$E,$B39,'BAZA DANYCH'!$I:$I,$C39,'BAZA DANYCH'!$R:$R,L$37)</f>
        <v>202</v>
      </c>
      <c r="M39" s="66">
        <f>SUMIFS('BAZA DANYCH'!$K:$K,'BAZA DANYCH'!$E:$E,$B39,'BAZA DANYCH'!$I:$I,$C39,'BAZA DANYCH'!$R:$R,M$37)</f>
        <v>0</v>
      </c>
      <c r="N39" s="66">
        <f>SUMIFS('BAZA DANYCH'!$K:$K,'BAZA DANYCH'!$E:$E,$B39,'BAZA DANYCH'!$I:$I,$C39,'BAZA DANYCH'!$R:$R,N$37)</f>
        <v>0</v>
      </c>
      <c r="O39" s="66">
        <f>SUMIFS('BAZA DANYCH'!$K:$K,'BAZA DANYCH'!$E:$E,$B39,'BAZA DANYCH'!$I:$I,$C39,'BAZA DANYCH'!$R:$R,O$37)</f>
        <v>0</v>
      </c>
      <c r="P39" s="66">
        <f>SUMIFS('BAZA DANYCH'!$K:$K,'BAZA DANYCH'!$E:$E,$B39,'BAZA DANYCH'!$I:$I,$C39,'BAZA DANYCH'!$R:$R,P$37)</f>
        <v>0</v>
      </c>
      <c r="Q39" s="66">
        <f>SUMIFS('BAZA DANYCH'!$K:$K,'BAZA DANYCH'!$E:$E,$B39,'BAZA DANYCH'!$I:$I,$C39,'BAZA DANYCH'!$R:$R,Q$37)</f>
        <v>0</v>
      </c>
      <c r="R39" s="66">
        <f>SUMIFS('BAZA DANYCH'!$K:$K,'BAZA DANYCH'!$E:$E,$B39,'BAZA DANYCH'!$I:$I,$C39,'BAZA DANYCH'!$R:$R,R$37)</f>
        <v>0</v>
      </c>
      <c r="S39" s="66">
        <f>SUMIFS('BAZA DANYCH'!$K:$K,'BAZA DANYCH'!$E:$E,$B39,'BAZA DANYCH'!$I:$I,$C39,'BAZA DANYCH'!$R:$R,S$37)</f>
        <v>137</v>
      </c>
      <c r="T39" s="66">
        <f>SUMIFS('BAZA DANYCH'!$K:$K,'BAZA DANYCH'!$E:$E,$B39,'BAZA DANYCH'!$I:$I,$C39,'BAZA DANYCH'!$R:$R,T$37)</f>
        <v>0</v>
      </c>
      <c r="U39" s="66">
        <f>SUMIFS('BAZA DANYCH'!$K:$K,'BAZA DANYCH'!$E:$E,$B39,'BAZA DANYCH'!$I:$I,$C39,'BAZA DANYCH'!$R:$R,U$37)</f>
        <v>0</v>
      </c>
      <c r="V39" s="66">
        <f>SUMIFS('BAZA DANYCH'!$K:$K,'BAZA DANYCH'!$E:$E,$B39,'BAZA DANYCH'!$I:$I,$C39,'BAZA DANYCH'!$R:$R,V$37)</f>
        <v>0</v>
      </c>
      <c r="W39" s="66">
        <f>SUMIFS('BAZA DANYCH'!$K:$K,'BAZA DANYCH'!$E:$E,$B39,'BAZA DANYCH'!$I:$I,$C39,'BAZA DANYCH'!$R:$R,W$37)</f>
        <v>0</v>
      </c>
      <c r="X39" s="66">
        <f>SUMIFS('BAZA DANYCH'!$K:$K,'BAZA DANYCH'!$E:$E,$B39,'BAZA DANYCH'!$I:$I,$C39,'BAZA DANYCH'!$R:$R,X$37)</f>
        <v>0</v>
      </c>
      <c r="Y39" s="66">
        <f>SUMIFS('BAZA DANYCH'!$K:$K,'BAZA DANYCH'!$E:$E,$B39,'BAZA DANYCH'!$I:$I,$C39,'BAZA DANYCH'!$R:$R,Y$37)</f>
        <v>0</v>
      </c>
      <c r="Z39" s="66">
        <f>SUMIFS('BAZA DANYCH'!$K:$K,'BAZA DANYCH'!$E:$E,$B39,'BAZA DANYCH'!$I:$I,$C39,'BAZA DANYCH'!$R:$R,Z$37)</f>
        <v>38</v>
      </c>
      <c r="AA39" s="66">
        <f>SUMIFS('BAZA DANYCH'!$K:$K,'BAZA DANYCH'!$E:$E,$B39,'BAZA DANYCH'!$I:$I,$C39,'BAZA DANYCH'!$R:$R,AA$37)</f>
        <v>0</v>
      </c>
      <c r="AB39" s="66">
        <f>SUMIFS('BAZA DANYCH'!$K:$K,'BAZA DANYCH'!$E:$E,$B39,'BAZA DANYCH'!$I:$I,$C39,'BAZA DANYCH'!$R:$R,AB$37)</f>
        <v>0</v>
      </c>
      <c r="AC39" s="66">
        <f>SUMIFS('BAZA DANYCH'!$K:$K,'BAZA DANYCH'!$E:$E,$B39,'BAZA DANYCH'!$I:$I,$C39,'BAZA DANYCH'!$R:$R,AC$37)</f>
        <v>0</v>
      </c>
      <c r="AD39" s="66">
        <f>SUMIFS('BAZA DANYCH'!$K:$K,'BAZA DANYCH'!$E:$E,$B39,'BAZA DANYCH'!$I:$I,$C39,'BAZA DANYCH'!$R:$R,AD$37)</f>
        <v>37</v>
      </c>
      <c r="AE39" s="66">
        <f>SUMIFS('BAZA DANYCH'!$K:$K,'BAZA DANYCH'!$E:$E,$B39,'BAZA DANYCH'!$I:$I,$C39,'BAZA DANYCH'!$R:$R,AE$37)</f>
        <v>37</v>
      </c>
      <c r="AF39" s="66">
        <f>SUMIFS('BAZA DANYCH'!$K:$K,'BAZA DANYCH'!$E:$E,$B39,'BAZA DANYCH'!$I:$I,$C39,'BAZA DANYCH'!$R:$R,AF$37)</f>
        <v>0</v>
      </c>
      <c r="AG39" s="66">
        <f>SUMIFS('BAZA DANYCH'!$K:$K,'BAZA DANYCH'!$E:$E,$B39,'BAZA DANYCH'!$I:$I,$C39,'BAZA DANYCH'!$R:$R,AG$37)</f>
        <v>18</v>
      </c>
      <c r="AH39" s="66">
        <f>SUMIFS('BAZA DANYCH'!$K:$K,'BAZA DANYCH'!$E:$E,$B39,'BAZA DANYCH'!$I:$I,$C39,'BAZA DANYCH'!$R:$R,AH$37)</f>
        <v>0</v>
      </c>
      <c r="AI39" s="66">
        <f>SUMIFS('BAZA DANYCH'!$K:$K,'BAZA DANYCH'!$E:$E,$B39,'BAZA DANYCH'!$I:$I,$C39,'BAZA DANYCH'!$R:$R,AI$37)</f>
        <v>0</v>
      </c>
      <c r="AJ39" s="66">
        <f>SUMIFS('BAZA DANYCH'!$K:$K,'BAZA DANYCH'!$E:$E,$B39,'BAZA DANYCH'!$I:$I,$C39,'BAZA DANYCH'!$R:$R,AJ$37)</f>
        <v>40</v>
      </c>
    </row>
    <row r="40" spans="1:36" x14ac:dyDescent="0.2">
      <c r="B40" s="15" t="str">
        <f>B6</f>
        <v>K1</v>
      </c>
      <c r="C40" s="15" t="str">
        <f>C6</f>
        <v>z Wrocławia</v>
      </c>
      <c r="D40" s="73">
        <f>SUM(E40:AJ40)</f>
        <v>1212</v>
      </c>
      <c r="E40" s="66">
        <f>SUMIFS('BAZA DANYCH'!$K:$K,'BAZA DANYCH'!$E:$E,$B40,'BAZA DANYCH'!$I:$I,$C40,'BAZA DANYCH'!$R:$R,E$37)</f>
        <v>0</v>
      </c>
      <c r="F40" s="66">
        <f>SUMIFS('BAZA DANYCH'!$K:$K,'BAZA DANYCH'!$E:$E,$B40,'BAZA DANYCH'!$I:$I,$C40,'BAZA DANYCH'!$R:$R,F$37)</f>
        <v>0</v>
      </c>
      <c r="G40" s="66">
        <f>SUMIFS('BAZA DANYCH'!$K:$K,'BAZA DANYCH'!$E:$E,$B40,'BAZA DANYCH'!$I:$I,$C40,'BAZA DANYCH'!$R:$R,G$37)</f>
        <v>0</v>
      </c>
      <c r="H40" s="66">
        <f>SUMIFS('BAZA DANYCH'!$K:$K,'BAZA DANYCH'!$E:$E,$B40,'BAZA DANYCH'!$I:$I,$C40,'BAZA DANYCH'!$R:$R,H$37)</f>
        <v>0</v>
      </c>
      <c r="I40" s="66">
        <f>SUMIFS('BAZA DANYCH'!$K:$K,'BAZA DANYCH'!$E:$E,$B40,'BAZA DANYCH'!$I:$I,$C40,'BAZA DANYCH'!$R:$R,I$37)</f>
        <v>0</v>
      </c>
      <c r="J40" s="66">
        <f>SUMIFS('BAZA DANYCH'!$K:$K,'BAZA DANYCH'!$E:$E,$B40,'BAZA DANYCH'!$I:$I,$C40,'BAZA DANYCH'!$R:$R,J$37)</f>
        <v>99</v>
      </c>
      <c r="K40" s="66">
        <f>SUMIFS('BAZA DANYCH'!$K:$K,'BAZA DANYCH'!$E:$E,$B40,'BAZA DANYCH'!$I:$I,$C40,'BAZA DANYCH'!$R:$R,K$37)</f>
        <v>0</v>
      </c>
      <c r="L40" s="66">
        <f>SUMIFS('BAZA DANYCH'!$K:$K,'BAZA DANYCH'!$E:$E,$B40,'BAZA DANYCH'!$I:$I,$C40,'BAZA DANYCH'!$R:$R,L$37)</f>
        <v>33</v>
      </c>
      <c r="M40" s="66">
        <f>SUMIFS('BAZA DANYCH'!$K:$K,'BAZA DANYCH'!$E:$E,$B40,'BAZA DANYCH'!$I:$I,$C40,'BAZA DANYCH'!$R:$R,M$37)</f>
        <v>0</v>
      </c>
      <c r="N40" s="66">
        <f>SUMIFS('BAZA DANYCH'!$K:$K,'BAZA DANYCH'!$E:$E,$B40,'BAZA DANYCH'!$I:$I,$C40,'BAZA DANYCH'!$R:$R,N$37)</f>
        <v>0</v>
      </c>
      <c r="O40" s="66">
        <f>SUMIFS('BAZA DANYCH'!$K:$K,'BAZA DANYCH'!$E:$E,$B40,'BAZA DANYCH'!$I:$I,$C40,'BAZA DANYCH'!$R:$R,O$37)</f>
        <v>0</v>
      </c>
      <c r="P40" s="66">
        <f>SUMIFS('BAZA DANYCH'!$K:$K,'BAZA DANYCH'!$E:$E,$B40,'BAZA DANYCH'!$I:$I,$C40,'BAZA DANYCH'!$R:$R,P$37)</f>
        <v>31</v>
      </c>
      <c r="Q40" s="66">
        <f>SUMIFS('BAZA DANYCH'!$K:$K,'BAZA DANYCH'!$E:$E,$B40,'BAZA DANYCH'!$I:$I,$C40,'BAZA DANYCH'!$R:$R,Q$37)</f>
        <v>0</v>
      </c>
      <c r="R40" s="66">
        <f>SUMIFS('BAZA DANYCH'!$K:$K,'BAZA DANYCH'!$E:$E,$B40,'BAZA DANYCH'!$I:$I,$C40,'BAZA DANYCH'!$R:$R,R$37)</f>
        <v>0</v>
      </c>
      <c r="S40" s="66">
        <f>SUMIFS('BAZA DANYCH'!$K:$K,'BAZA DANYCH'!$E:$E,$B40,'BAZA DANYCH'!$I:$I,$C40,'BAZA DANYCH'!$R:$R,S$37)</f>
        <v>0</v>
      </c>
      <c r="T40" s="66">
        <f>SUMIFS('BAZA DANYCH'!$K:$K,'BAZA DANYCH'!$E:$E,$B40,'BAZA DANYCH'!$I:$I,$C40,'BAZA DANYCH'!$R:$R,T$37)</f>
        <v>0</v>
      </c>
      <c r="U40" s="66">
        <f>SUMIFS('BAZA DANYCH'!$K:$K,'BAZA DANYCH'!$E:$E,$B40,'BAZA DANYCH'!$I:$I,$C40,'BAZA DANYCH'!$R:$R,U$37)</f>
        <v>0</v>
      </c>
      <c r="V40" s="66">
        <f>SUMIFS('BAZA DANYCH'!$K:$K,'BAZA DANYCH'!$E:$E,$B40,'BAZA DANYCH'!$I:$I,$C40,'BAZA DANYCH'!$R:$R,V$37)</f>
        <v>0</v>
      </c>
      <c r="W40" s="66">
        <f>SUMIFS('BAZA DANYCH'!$K:$K,'BAZA DANYCH'!$E:$E,$B40,'BAZA DANYCH'!$I:$I,$C40,'BAZA DANYCH'!$R:$R,W$37)</f>
        <v>205</v>
      </c>
      <c r="X40" s="66">
        <f>SUMIFS('BAZA DANYCH'!$K:$K,'BAZA DANYCH'!$E:$E,$B40,'BAZA DANYCH'!$I:$I,$C40,'BAZA DANYCH'!$R:$R,X$37)</f>
        <v>0</v>
      </c>
      <c r="Y40" s="66">
        <f>SUMIFS('BAZA DANYCH'!$K:$K,'BAZA DANYCH'!$E:$E,$B40,'BAZA DANYCH'!$I:$I,$C40,'BAZA DANYCH'!$R:$R,Y$37)</f>
        <v>150</v>
      </c>
      <c r="Z40" s="66">
        <f>SUMIFS('BAZA DANYCH'!$K:$K,'BAZA DANYCH'!$E:$E,$B40,'BAZA DANYCH'!$I:$I,$C40,'BAZA DANYCH'!$R:$R,Z$37)</f>
        <v>0</v>
      </c>
      <c r="AA40" s="66">
        <f>SUMIFS('BAZA DANYCH'!$K:$K,'BAZA DANYCH'!$E:$E,$B40,'BAZA DANYCH'!$I:$I,$C40,'BAZA DANYCH'!$R:$R,AA$37)</f>
        <v>230</v>
      </c>
      <c r="AB40" s="66">
        <f>SUMIFS('BAZA DANYCH'!$K:$K,'BAZA DANYCH'!$E:$E,$B40,'BAZA DANYCH'!$I:$I,$C40,'BAZA DANYCH'!$R:$R,AB$37)</f>
        <v>92</v>
      </c>
      <c r="AC40" s="66">
        <f>SUMIFS('BAZA DANYCH'!$K:$K,'BAZA DANYCH'!$E:$E,$B40,'BAZA DANYCH'!$I:$I,$C40,'BAZA DANYCH'!$R:$R,AC$37)</f>
        <v>0</v>
      </c>
      <c r="AD40" s="66">
        <f>SUMIFS('BAZA DANYCH'!$K:$K,'BAZA DANYCH'!$E:$E,$B40,'BAZA DANYCH'!$I:$I,$C40,'BAZA DANYCH'!$R:$R,AD$37)</f>
        <v>211</v>
      </c>
      <c r="AE40" s="66">
        <f>SUMIFS('BAZA DANYCH'!$K:$K,'BAZA DANYCH'!$E:$E,$B40,'BAZA DANYCH'!$I:$I,$C40,'BAZA DANYCH'!$R:$R,AE$37)</f>
        <v>0</v>
      </c>
      <c r="AF40" s="66">
        <f>SUMIFS('BAZA DANYCH'!$K:$K,'BAZA DANYCH'!$E:$E,$B40,'BAZA DANYCH'!$I:$I,$C40,'BAZA DANYCH'!$R:$R,AF$37)</f>
        <v>0</v>
      </c>
      <c r="AG40" s="66">
        <f>SUMIFS('BAZA DANYCH'!$K:$K,'BAZA DANYCH'!$E:$E,$B40,'BAZA DANYCH'!$I:$I,$C40,'BAZA DANYCH'!$R:$R,AG$37)</f>
        <v>161</v>
      </c>
      <c r="AH40" s="66">
        <f>SUMIFS('BAZA DANYCH'!$K:$K,'BAZA DANYCH'!$E:$E,$B40,'BAZA DANYCH'!$I:$I,$C40,'BAZA DANYCH'!$R:$R,AH$37)</f>
        <v>0</v>
      </c>
      <c r="AI40" s="66">
        <f>SUMIFS('BAZA DANYCH'!$K:$K,'BAZA DANYCH'!$E:$E,$B40,'BAZA DANYCH'!$I:$I,$C40,'BAZA DANYCH'!$R:$R,AI$37)</f>
        <v>0</v>
      </c>
      <c r="AJ40" s="66">
        <f>SUMIFS('BAZA DANYCH'!$K:$K,'BAZA DANYCH'!$E:$E,$B40,'BAZA DANYCH'!$I:$I,$C40,'BAZA DANYCH'!$R:$R,AJ$37)</f>
        <v>0</v>
      </c>
    </row>
    <row r="41" spans="1:36" x14ac:dyDescent="0.2">
      <c r="B41" s="143" t="s">
        <v>92</v>
      </c>
      <c r="C41" s="143"/>
      <c r="D41" s="73">
        <f t="shared" ref="D41:AJ41" si="10">SUM(D39:D40)</f>
        <v>2259</v>
      </c>
      <c r="E41" s="73">
        <f t="shared" si="10"/>
        <v>105</v>
      </c>
      <c r="F41" s="73">
        <f t="shared" si="10"/>
        <v>132</v>
      </c>
      <c r="G41" s="73">
        <f t="shared" si="10"/>
        <v>0</v>
      </c>
      <c r="H41" s="73">
        <f t="shared" si="10"/>
        <v>108</v>
      </c>
      <c r="I41" s="73">
        <f t="shared" si="10"/>
        <v>0</v>
      </c>
      <c r="J41" s="73">
        <f t="shared" si="10"/>
        <v>292</v>
      </c>
      <c r="K41" s="73">
        <f t="shared" si="10"/>
        <v>0</v>
      </c>
      <c r="L41" s="73">
        <f t="shared" si="10"/>
        <v>235</v>
      </c>
      <c r="M41" s="73">
        <f t="shared" si="10"/>
        <v>0</v>
      </c>
      <c r="N41" s="73">
        <f t="shared" si="10"/>
        <v>0</v>
      </c>
      <c r="O41" s="73">
        <f t="shared" si="10"/>
        <v>0</v>
      </c>
      <c r="P41" s="73">
        <f t="shared" si="10"/>
        <v>31</v>
      </c>
      <c r="Q41" s="73">
        <f t="shared" si="10"/>
        <v>0</v>
      </c>
      <c r="R41" s="73">
        <f t="shared" si="10"/>
        <v>0</v>
      </c>
      <c r="S41" s="73">
        <f t="shared" si="10"/>
        <v>137</v>
      </c>
      <c r="T41" s="73">
        <f t="shared" si="10"/>
        <v>0</v>
      </c>
      <c r="U41" s="73">
        <f t="shared" si="10"/>
        <v>0</v>
      </c>
      <c r="V41" s="73">
        <f t="shared" si="10"/>
        <v>0</v>
      </c>
      <c r="W41" s="73">
        <f t="shared" si="10"/>
        <v>205</v>
      </c>
      <c r="X41" s="73">
        <f t="shared" si="10"/>
        <v>0</v>
      </c>
      <c r="Y41" s="73">
        <f t="shared" si="10"/>
        <v>150</v>
      </c>
      <c r="Z41" s="73">
        <f t="shared" si="10"/>
        <v>38</v>
      </c>
      <c r="AA41" s="73">
        <f t="shared" si="10"/>
        <v>230</v>
      </c>
      <c r="AB41" s="73">
        <f t="shared" si="10"/>
        <v>92</v>
      </c>
      <c r="AC41" s="73">
        <f t="shared" si="10"/>
        <v>0</v>
      </c>
      <c r="AD41" s="73">
        <f t="shared" si="10"/>
        <v>248</v>
      </c>
      <c r="AE41" s="73">
        <f t="shared" si="10"/>
        <v>37</v>
      </c>
      <c r="AF41" s="73">
        <f t="shared" si="10"/>
        <v>0</v>
      </c>
      <c r="AG41" s="73">
        <f t="shared" si="10"/>
        <v>179</v>
      </c>
      <c r="AH41" s="73">
        <f t="shared" si="10"/>
        <v>0</v>
      </c>
      <c r="AI41" s="73">
        <f t="shared" si="10"/>
        <v>0</v>
      </c>
      <c r="AJ41" s="73">
        <f t="shared" si="10"/>
        <v>40</v>
      </c>
    </row>
    <row r="42" spans="1:36" x14ac:dyDescent="0.2">
      <c r="B42" s="15" t="str">
        <f>B8</f>
        <v>K2</v>
      </c>
      <c r="C42" s="15" t="str">
        <f>C8</f>
        <v>z Wrocławia</v>
      </c>
      <c r="D42" s="73">
        <f t="shared" ref="D42:D43" si="11">SUM(E42:AJ42)</f>
        <v>626</v>
      </c>
      <c r="E42" s="66">
        <f>SUMIFS('BAZA DANYCH'!$K:$K,'BAZA DANYCH'!$E:$E,$B42,'BAZA DANYCH'!$I:$I,$C42,'BAZA DANYCH'!$R:$R,E$37)</f>
        <v>6</v>
      </c>
      <c r="F42" s="66">
        <f>SUMIFS('BAZA DANYCH'!$K:$K,'BAZA DANYCH'!$E:$E,$B42,'BAZA DANYCH'!$I:$I,$C42,'BAZA DANYCH'!$R:$R,F$37)</f>
        <v>0</v>
      </c>
      <c r="G42" s="66">
        <f>SUMIFS('BAZA DANYCH'!$K:$K,'BAZA DANYCH'!$E:$E,$B42,'BAZA DANYCH'!$I:$I,$C42,'BAZA DANYCH'!$R:$R,G$37)</f>
        <v>0</v>
      </c>
      <c r="H42" s="66">
        <f>SUMIFS('BAZA DANYCH'!$K:$K,'BAZA DANYCH'!$E:$E,$B42,'BAZA DANYCH'!$I:$I,$C42,'BAZA DANYCH'!$R:$R,H$37)</f>
        <v>0</v>
      </c>
      <c r="I42" s="66">
        <f>SUMIFS('BAZA DANYCH'!$K:$K,'BAZA DANYCH'!$E:$E,$B42,'BAZA DANYCH'!$I:$I,$C42,'BAZA DANYCH'!$R:$R,I$37)</f>
        <v>36</v>
      </c>
      <c r="J42" s="66">
        <f>SUMIFS('BAZA DANYCH'!$K:$K,'BAZA DANYCH'!$E:$E,$B42,'BAZA DANYCH'!$I:$I,$C42,'BAZA DANYCH'!$R:$R,J$37)</f>
        <v>0</v>
      </c>
      <c r="K42" s="66">
        <f>SUMIFS('BAZA DANYCH'!$K:$K,'BAZA DANYCH'!$E:$E,$B42,'BAZA DANYCH'!$I:$I,$C42,'BAZA DANYCH'!$R:$R,K$37)</f>
        <v>0</v>
      </c>
      <c r="L42" s="66">
        <f>SUMIFS('BAZA DANYCH'!$K:$K,'BAZA DANYCH'!$E:$E,$B42,'BAZA DANYCH'!$I:$I,$C42,'BAZA DANYCH'!$R:$R,L$37)</f>
        <v>0</v>
      </c>
      <c r="M42" s="66">
        <f>SUMIFS('BAZA DANYCH'!$K:$K,'BAZA DANYCH'!$E:$E,$B42,'BAZA DANYCH'!$I:$I,$C42,'BAZA DANYCH'!$R:$R,M$37)</f>
        <v>0</v>
      </c>
      <c r="N42" s="66">
        <f>SUMIFS('BAZA DANYCH'!$K:$K,'BAZA DANYCH'!$E:$E,$B42,'BAZA DANYCH'!$I:$I,$C42,'BAZA DANYCH'!$R:$R,N$37)</f>
        <v>32</v>
      </c>
      <c r="O42" s="66">
        <f>SUMIFS('BAZA DANYCH'!$K:$K,'BAZA DANYCH'!$E:$E,$B42,'BAZA DANYCH'!$I:$I,$C42,'BAZA DANYCH'!$R:$R,O$37)</f>
        <v>0</v>
      </c>
      <c r="P42" s="66">
        <f>SUMIFS('BAZA DANYCH'!$K:$K,'BAZA DANYCH'!$E:$E,$B42,'BAZA DANYCH'!$I:$I,$C42,'BAZA DANYCH'!$R:$R,P$37)</f>
        <v>0</v>
      </c>
      <c r="Q42" s="66">
        <f>SUMIFS('BAZA DANYCH'!$K:$K,'BAZA DANYCH'!$E:$E,$B42,'BAZA DANYCH'!$I:$I,$C42,'BAZA DANYCH'!$R:$R,Q$37)</f>
        <v>0</v>
      </c>
      <c r="R42" s="66">
        <f>SUMIFS('BAZA DANYCH'!$K:$K,'BAZA DANYCH'!$E:$E,$B42,'BAZA DANYCH'!$I:$I,$C42,'BAZA DANYCH'!$R:$R,R$37)</f>
        <v>0</v>
      </c>
      <c r="S42" s="66">
        <f>SUMIFS('BAZA DANYCH'!$K:$K,'BAZA DANYCH'!$E:$E,$B42,'BAZA DANYCH'!$I:$I,$C42,'BAZA DANYCH'!$R:$R,S$37)</f>
        <v>0</v>
      </c>
      <c r="T42" s="66">
        <f>SUMIFS('BAZA DANYCH'!$K:$K,'BAZA DANYCH'!$E:$E,$B42,'BAZA DANYCH'!$I:$I,$C42,'BAZA DANYCH'!$R:$R,T$37)</f>
        <v>0</v>
      </c>
      <c r="U42" s="66">
        <f>SUMIFS('BAZA DANYCH'!$K:$K,'BAZA DANYCH'!$E:$E,$B42,'BAZA DANYCH'!$I:$I,$C42,'BAZA DANYCH'!$R:$R,U$37)</f>
        <v>0</v>
      </c>
      <c r="V42" s="66">
        <f>SUMIFS('BAZA DANYCH'!$K:$K,'BAZA DANYCH'!$E:$E,$B42,'BAZA DANYCH'!$I:$I,$C42,'BAZA DANYCH'!$R:$R,V$37)</f>
        <v>116</v>
      </c>
      <c r="W42" s="66">
        <f>SUMIFS('BAZA DANYCH'!$K:$K,'BAZA DANYCH'!$E:$E,$B42,'BAZA DANYCH'!$I:$I,$C42,'BAZA DANYCH'!$R:$R,W$37)</f>
        <v>0</v>
      </c>
      <c r="X42" s="66">
        <f>SUMIFS('BAZA DANYCH'!$K:$K,'BAZA DANYCH'!$E:$E,$B42,'BAZA DANYCH'!$I:$I,$C42,'BAZA DANYCH'!$R:$R,X$37)</f>
        <v>0</v>
      </c>
      <c r="Y42" s="66">
        <f>SUMIFS('BAZA DANYCH'!$K:$K,'BAZA DANYCH'!$E:$E,$B42,'BAZA DANYCH'!$I:$I,$C42,'BAZA DANYCH'!$R:$R,Y$37)</f>
        <v>0</v>
      </c>
      <c r="Z42" s="66">
        <f>SUMIFS('BAZA DANYCH'!$K:$K,'BAZA DANYCH'!$E:$E,$B42,'BAZA DANYCH'!$I:$I,$C42,'BAZA DANYCH'!$R:$R,Z$37)</f>
        <v>142</v>
      </c>
      <c r="AA42" s="66">
        <f>SUMIFS('BAZA DANYCH'!$K:$K,'BAZA DANYCH'!$E:$E,$B42,'BAZA DANYCH'!$I:$I,$C42,'BAZA DANYCH'!$R:$R,AA$37)</f>
        <v>0</v>
      </c>
      <c r="AB42" s="66">
        <f>SUMIFS('BAZA DANYCH'!$K:$K,'BAZA DANYCH'!$E:$E,$B42,'BAZA DANYCH'!$I:$I,$C42,'BAZA DANYCH'!$R:$R,AB$37)</f>
        <v>0</v>
      </c>
      <c r="AC42" s="66">
        <f>SUMIFS('BAZA DANYCH'!$K:$K,'BAZA DANYCH'!$E:$E,$B42,'BAZA DANYCH'!$I:$I,$C42,'BAZA DANYCH'!$R:$R,AC$37)</f>
        <v>0</v>
      </c>
      <c r="AD42" s="66">
        <f>SUMIFS('BAZA DANYCH'!$K:$K,'BAZA DANYCH'!$E:$E,$B42,'BAZA DANYCH'!$I:$I,$C42,'BAZA DANYCH'!$R:$R,AD$37)</f>
        <v>199</v>
      </c>
      <c r="AE42" s="66">
        <f>SUMIFS('BAZA DANYCH'!$K:$K,'BAZA DANYCH'!$E:$E,$B42,'BAZA DANYCH'!$I:$I,$C42,'BAZA DANYCH'!$R:$R,AE$37)</f>
        <v>0</v>
      </c>
      <c r="AF42" s="66">
        <f>SUMIFS('BAZA DANYCH'!$K:$K,'BAZA DANYCH'!$E:$E,$B42,'BAZA DANYCH'!$I:$I,$C42,'BAZA DANYCH'!$R:$R,AF$37)</f>
        <v>0</v>
      </c>
      <c r="AG42" s="66">
        <f>SUMIFS('BAZA DANYCH'!$K:$K,'BAZA DANYCH'!$E:$E,$B42,'BAZA DANYCH'!$I:$I,$C42,'BAZA DANYCH'!$R:$R,AG$37)</f>
        <v>0</v>
      </c>
      <c r="AH42" s="66">
        <f>SUMIFS('BAZA DANYCH'!$K:$K,'BAZA DANYCH'!$E:$E,$B42,'BAZA DANYCH'!$I:$I,$C42,'BAZA DANYCH'!$R:$R,AH$37)</f>
        <v>95</v>
      </c>
      <c r="AI42" s="66">
        <f>SUMIFS('BAZA DANYCH'!$K:$K,'BAZA DANYCH'!$E:$E,$B42,'BAZA DANYCH'!$I:$I,$C42,'BAZA DANYCH'!$R:$R,AI$37)</f>
        <v>0</v>
      </c>
      <c r="AJ42" s="66">
        <f>SUMIFS('BAZA DANYCH'!$K:$K,'BAZA DANYCH'!$E:$E,$B42,'BAZA DANYCH'!$I:$I,$C42,'BAZA DANYCH'!$R:$R,AJ$37)</f>
        <v>0</v>
      </c>
    </row>
    <row r="43" spans="1:36" x14ac:dyDescent="0.2">
      <c r="B43" s="15" t="str">
        <f>B9</f>
        <v>K2</v>
      </c>
      <c r="C43" s="15" t="str">
        <f>C9</f>
        <v>do Wrocławia</v>
      </c>
      <c r="D43" s="73">
        <f t="shared" si="11"/>
        <v>645</v>
      </c>
      <c r="E43" s="66">
        <f>SUMIFS('BAZA DANYCH'!$K:$K,'BAZA DANYCH'!$E:$E,$B43,'BAZA DANYCH'!$I:$I,$C43,'BAZA DANYCH'!$R:$R,E$37)</f>
        <v>0</v>
      </c>
      <c r="F43" s="66">
        <f>SUMIFS('BAZA DANYCH'!$K:$K,'BAZA DANYCH'!$E:$E,$B43,'BAZA DANYCH'!$I:$I,$C43,'BAZA DANYCH'!$R:$R,F$37)</f>
        <v>0</v>
      </c>
      <c r="G43" s="66">
        <f>SUMIFS('BAZA DANYCH'!$K:$K,'BAZA DANYCH'!$E:$E,$B43,'BAZA DANYCH'!$I:$I,$C43,'BAZA DANYCH'!$R:$R,G$37)</f>
        <v>0</v>
      </c>
      <c r="H43" s="66">
        <f>SUMIFS('BAZA DANYCH'!$K:$K,'BAZA DANYCH'!$E:$E,$B43,'BAZA DANYCH'!$I:$I,$C43,'BAZA DANYCH'!$R:$R,H$37)</f>
        <v>98</v>
      </c>
      <c r="I43" s="66">
        <f>SUMIFS('BAZA DANYCH'!$K:$K,'BAZA DANYCH'!$E:$E,$B43,'BAZA DANYCH'!$I:$I,$C43,'BAZA DANYCH'!$R:$R,I$37)</f>
        <v>0</v>
      </c>
      <c r="J43" s="66">
        <f>SUMIFS('BAZA DANYCH'!$K:$K,'BAZA DANYCH'!$E:$E,$B43,'BAZA DANYCH'!$I:$I,$C43,'BAZA DANYCH'!$R:$R,J$37)</f>
        <v>0</v>
      </c>
      <c r="K43" s="66">
        <f>SUMIFS('BAZA DANYCH'!$K:$K,'BAZA DANYCH'!$E:$E,$B43,'BAZA DANYCH'!$I:$I,$C43,'BAZA DANYCH'!$R:$R,K$37)</f>
        <v>0</v>
      </c>
      <c r="L43" s="66">
        <f>SUMIFS('BAZA DANYCH'!$K:$K,'BAZA DANYCH'!$E:$E,$B43,'BAZA DANYCH'!$I:$I,$C43,'BAZA DANYCH'!$R:$R,L$37)</f>
        <v>186</v>
      </c>
      <c r="M43" s="66">
        <f>SUMIFS('BAZA DANYCH'!$K:$K,'BAZA DANYCH'!$E:$E,$B43,'BAZA DANYCH'!$I:$I,$C43,'BAZA DANYCH'!$R:$R,M$37)</f>
        <v>0</v>
      </c>
      <c r="N43" s="66">
        <f>SUMIFS('BAZA DANYCH'!$K:$K,'BAZA DANYCH'!$E:$E,$B43,'BAZA DANYCH'!$I:$I,$C43,'BAZA DANYCH'!$R:$R,N$37)</f>
        <v>0</v>
      </c>
      <c r="O43" s="66">
        <f>SUMIFS('BAZA DANYCH'!$K:$K,'BAZA DANYCH'!$E:$E,$B43,'BAZA DANYCH'!$I:$I,$C43,'BAZA DANYCH'!$R:$R,O$37)</f>
        <v>0</v>
      </c>
      <c r="P43" s="66">
        <f>SUMIFS('BAZA DANYCH'!$K:$K,'BAZA DANYCH'!$E:$E,$B43,'BAZA DANYCH'!$I:$I,$C43,'BAZA DANYCH'!$R:$R,P$37)</f>
        <v>0</v>
      </c>
      <c r="Q43" s="66">
        <f>SUMIFS('BAZA DANYCH'!$K:$K,'BAZA DANYCH'!$E:$E,$B43,'BAZA DANYCH'!$I:$I,$C43,'BAZA DANYCH'!$R:$R,Q$37)</f>
        <v>95</v>
      </c>
      <c r="R43" s="66">
        <f>SUMIFS('BAZA DANYCH'!$K:$K,'BAZA DANYCH'!$E:$E,$B43,'BAZA DANYCH'!$I:$I,$C43,'BAZA DANYCH'!$R:$R,R$37)</f>
        <v>0</v>
      </c>
      <c r="S43" s="66">
        <f>SUMIFS('BAZA DANYCH'!$K:$K,'BAZA DANYCH'!$E:$E,$B43,'BAZA DANYCH'!$I:$I,$C43,'BAZA DANYCH'!$R:$R,S$37)</f>
        <v>0</v>
      </c>
      <c r="T43" s="66">
        <f>SUMIFS('BAZA DANYCH'!$K:$K,'BAZA DANYCH'!$E:$E,$B43,'BAZA DANYCH'!$I:$I,$C43,'BAZA DANYCH'!$R:$R,T$37)</f>
        <v>0</v>
      </c>
      <c r="U43" s="66">
        <f>SUMIFS('BAZA DANYCH'!$K:$K,'BAZA DANYCH'!$E:$E,$B43,'BAZA DANYCH'!$I:$I,$C43,'BAZA DANYCH'!$R:$R,U$37)</f>
        <v>115</v>
      </c>
      <c r="V43" s="66">
        <f>SUMIFS('BAZA DANYCH'!$K:$K,'BAZA DANYCH'!$E:$E,$B43,'BAZA DANYCH'!$I:$I,$C43,'BAZA DANYCH'!$R:$R,V$37)</f>
        <v>0</v>
      </c>
      <c r="W43" s="66">
        <f>SUMIFS('BAZA DANYCH'!$K:$K,'BAZA DANYCH'!$E:$E,$B43,'BAZA DANYCH'!$I:$I,$C43,'BAZA DANYCH'!$R:$R,W$37)</f>
        <v>0</v>
      </c>
      <c r="X43" s="66">
        <f>SUMIFS('BAZA DANYCH'!$K:$K,'BAZA DANYCH'!$E:$E,$B43,'BAZA DANYCH'!$I:$I,$C43,'BAZA DANYCH'!$R:$R,X$37)</f>
        <v>0</v>
      </c>
      <c r="Y43" s="66">
        <f>SUMIFS('BAZA DANYCH'!$K:$K,'BAZA DANYCH'!$E:$E,$B43,'BAZA DANYCH'!$I:$I,$C43,'BAZA DANYCH'!$R:$R,Y$37)</f>
        <v>58</v>
      </c>
      <c r="Z43" s="66">
        <f>SUMIFS('BAZA DANYCH'!$K:$K,'BAZA DANYCH'!$E:$E,$B43,'BAZA DANYCH'!$I:$I,$C43,'BAZA DANYCH'!$R:$R,Z$37)</f>
        <v>0</v>
      </c>
      <c r="AA43" s="66">
        <f>SUMIFS('BAZA DANYCH'!$K:$K,'BAZA DANYCH'!$E:$E,$B43,'BAZA DANYCH'!$I:$I,$C43,'BAZA DANYCH'!$R:$R,AA$37)</f>
        <v>0</v>
      </c>
      <c r="AB43" s="66">
        <f>SUMIFS('BAZA DANYCH'!$K:$K,'BAZA DANYCH'!$E:$E,$B43,'BAZA DANYCH'!$I:$I,$C43,'BAZA DANYCH'!$R:$R,AB$37)</f>
        <v>0</v>
      </c>
      <c r="AC43" s="66">
        <f>SUMIFS('BAZA DANYCH'!$K:$K,'BAZA DANYCH'!$E:$E,$B43,'BAZA DANYCH'!$I:$I,$C43,'BAZA DANYCH'!$R:$R,AC$37)</f>
        <v>67</v>
      </c>
      <c r="AD43" s="66">
        <f>SUMIFS('BAZA DANYCH'!$K:$K,'BAZA DANYCH'!$E:$E,$B43,'BAZA DANYCH'!$I:$I,$C43,'BAZA DANYCH'!$R:$R,AD$37)</f>
        <v>0</v>
      </c>
      <c r="AE43" s="66">
        <f>SUMIFS('BAZA DANYCH'!$K:$K,'BAZA DANYCH'!$E:$E,$B43,'BAZA DANYCH'!$I:$I,$C43,'BAZA DANYCH'!$R:$R,AE$37)</f>
        <v>0</v>
      </c>
      <c r="AF43" s="66">
        <f>SUMIFS('BAZA DANYCH'!$K:$K,'BAZA DANYCH'!$E:$E,$B43,'BAZA DANYCH'!$I:$I,$C43,'BAZA DANYCH'!$R:$R,AF$37)</f>
        <v>0</v>
      </c>
      <c r="AG43" s="66">
        <f>SUMIFS('BAZA DANYCH'!$K:$K,'BAZA DANYCH'!$E:$E,$B43,'BAZA DANYCH'!$I:$I,$C43,'BAZA DANYCH'!$R:$R,AG$37)</f>
        <v>26</v>
      </c>
      <c r="AH43" s="66">
        <f>SUMIFS('BAZA DANYCH'!$K:$K,'BAZA DANYCH'!$E:$E,$B43,'BAZA DANYCH'!$I:$I,$C43,'BAZA DANYCH'!$R:$R,AH$37)</f>
        <v>0</v>
      </c>
      <c r="AI43" s="66">
        <f>SUMIFS('BAZA DANYCH'!$K:$K,'BAZA DANYCH'!$E:$E,$B43,'BAZA DANYCH'!$I:$I,$C43,'BAZA DANYCH'!$R:$R,AI$37)</f>
        <v>0</v>
      </c>
      <c r="AJ43" s="66">
        <f>SUMIFS('BAZA DANYCH'!$K:$K,'BAZA DANYCH'!$E:$E,$B43,'BAZA DANYCH'!$I:$I,$C43,'BAZA DANYCH'!$R:$R,AJ$37)</f>
        <v>0</v>
      </c>
    </row>
    <row r="44" spans="1:36" x14ac:dyDescent="0.2">
      <c r="B44" s="143" t="s">
        <v>93</v>
      </c>
      <c r="C44" s="143"/>
      <c r="D44" s="73">
        <f t="shared" ref="D44:AJ44" si="12">SUM(D42:D43)</f>
        <v>1271</v>
      </c>
      <c r="E44" s="73">
        <f t="shared" si="12"/>
        <v>6</v>
      </c>
      <c r="F44" s="73">
        <f t="shared" si="12"/>
        <v>0</v>
      </c>
      <c r="G44" s="73">
        <f t="shared" si="12"/>
        <v>0</v>
      </c>
      <c r="H44" s="73">
        <f t="shared" si="12"/>
        <v>98</v>
      </c>
      <c r="I44" s="73">
        <f t="shared" si="12"/>
        <v>36</v>
      </c>
      <c r="J44" s="73">
        <f t="shared" si="12"/>
        <v>0</v>
      </c>
      <c r="K44" s="73">
        <f t="shared" si="12"/>
        <v>0</v>
      </c>
      <c r="L44" s="73">
        <f t="shared" si="12"/>
        <v>186</v>
      </c>
      <c r="M44" s="73">
        <f t="shared" si="12"/>
        <v>0</v>
      </c>
      <c r="N44" s="73">
        <f t="shared" si="12"/>
        <v>32</v>
      </c>
      <c r="O44" s="73">
        <f t="shared" si="12"/>
        <v>0</v>
      </c>
      <c r="P44" s="73">
        <f t="shared" si="12"/>
        <v>0</v>
      </c>
      <c r="Q44" s="73">
        <f t="shared" si="12"/>
        <v>95</v>
      </c>
      <c r="R44" s="73">
        <f t="shared" si="12"/>
        <v>0</v>
      </c>
      <c r="S44" s="73">
        <f t="shared" si="12"/>
        <v>0</v>
      </c>
      <c r="T44" s="73">
        <f t="shared" si="12"/>
        <v>0</v>
      </c>
      <c r="U44" s="73">
        <f t="shared" si="12"/>
        <v>115</v>
      </c>
      <c r="V44" s="73">
        <f t="shared" si="12"/>
        <v>116</v>
      </c>
      <c r="W44" s="73">
        <f t="shared" si="12"/>
        <v>0</v>
      </c>
      <c r="X44" s="73">
        <f t="shared" si="12"/>
        <v>0</v>
      </c>
      <c r="Y44" s="73">
        <f t="shared" si="12"/>
        <v>58</v>
      </c>
      <c r="Z44" s="73">
        <f t="shared" si="12"/>
        <v>142</v>
      </c>
      <c r="AA44" s="73">
        <f t="shared" si="12"/>
        <v>0</v>
      </c>
      <c r="AB44" s="73">
        <f t="shared" si="12"/>
        <v>0</v>
      </c>
      <c r="AC44" s="73">
        <f t="shared" si="12"/>
        <v>67</v>
      </c>
      <c r="AD44" s="73">
        <f t="shared" si="12"/>
        <v>199</v>
      </c>
      <c r="AE44" s="73">
        <f t="shared" si="12"/>
        <v>0</v>
      </c>
      <c r="AF44" s="73">
        <f t="shared" si="12"/>
        <v>0</v>
      </c>
      <c r="AG44" s="73">
        <f t="shared" si="12"/>
        <v>26</v>
      </c>
      <c r="AH44" s="73">
        <f t="shared" si="12"/>
        <v>95</v>
      </c>
      <c r="AI44" s="73">
        <f t="shared" si="12"/>
        <v>0</v>
      </c>
      <c r="AJ44" s="73">
        <f t="shared" si="12"/>
        <v>0</v>
      </c>
    </row>
    <row r="45" spans="1:36" x14ac:dyDescent="0.2">
      <c r="B45" s="15" t="str">
        <f>B11</f>
        <v>K3</v>
      </c>
      <c r="C45" s="15" t="str">
        <f>C11</f>
        <v>do Wrocławia</v>
      </c>
      <c r="D45" s="73">
        <f t="shared" ref="D45:D46" si="13">SUM(E45:AJ45)</f>
        <v>1418</v>
      </c>
      <c r="E45" s="66">
        <f>SUMIFS('BAZA DANYCH'!$K:$K,'BAZA DANYCH'!$E:$E,$B45,'BAZA DANYCH'!$I:$I,$C45,'BAZA DANYCH'!$R:$R,E$37)</f>
        <v>121</v>
      </c>
      <c r="F45" s="66">
        <f>SUMIFS('BAZA DANYCH'!$K:$K,'BAZA DANYCH'!$E:$E,$B45,'BAZA DANYCH'!$I:$I,$C45,'BAZA DANYCH'!$R:$R,F$37)</f>
        <v>0</v>
      </c>
      <c r="G45" s="66">
        <f>SUMIFS('BAZA DANYCH'!$K:$K,'BAZA DANYCH'!$E:$E,$B45,'BAZA DANYCH'!$I:$I,$C45,'BAZA DANYCH'!$R:$R,G$37)</f>
        <v>208</v>
      </c>
      <c r="H45" s="66">
        <f>SUMIFS('BAZA DANYCH'!$K:$K,'BAZA DANYCH'!$E:$E,$B45,'BAZA DANYCH'!$I:$I,$C45,'BAZA DANYCH'!$R:$R,H$37)</f>
        <v>0</v>
      </c>
      <c r="I45" s="66">
        <f>SUMIFS('BAZA DANYCH'!$K:$K,'BAZA DANYCH'!$E:$E,$B45,'BAZA DANYCH'!$I:$I,$C45,'BAZA DANYCH'!$R:$R,I$37)</f>
        <v>159</v>
      </c>
      <c r="J45" s="66">
        <f>SUMIFS('BAZA DANYCH'!$K:$K,'BAZA DANYCH'!$E:$E,$B45,'BAZA DANYCH'!$I:$I,$C45,'BAZA DANYCH'!$R:$R,J$37)</f>
        <v>0</v>
      </c>
      <c r="K45" s="66">
        <f>SUMIFS('BAZA DANYCH'!$K:$K,'BAZA DANYCH'!$E:$E,$B45,'BAZA DANYCH'!$I:$I,$C45,'BAZA DANYCH'!$R:$R,K$37)</f>
        <v>166</v>
      </c>
      <c r="L45" s="66">
        <f>SUMIFS('BAZA DANYCH'!$K:$K,'BAZA DANYCH'!$E:$E,$B45,'BAZA DANYCH'!$I:$I,$C45,'BAZA DANYCH'!$R:$R,L$37)</f>
        <v>0</v>
      </c>
      <c r="M45" s="66">
        <f>SUMIFS('BAZA DANYCH'!$K:$K,'BAZA DANYCH'!$E:$E,$B45,'BAZA DANYCH'!$I:$I,$C45,'BAZA DANYCH'!$R:$R,M$37)</f>
        <v>0</v>
      </c>
      <c r="N45" s="66">
        <f>SUMIFS('BAZA DANYCH'!$K:$K,'BAZA DANYCH'!$E:$E,$B45,'BAZA DANYCH'!$I:$I,$C45,'BAZA DANYCH'!$R:$R,N$37)</f>
        <v>54</v>
      </c>
      <c r="O45" s="66">
        <f>SUMIFS('BAZA DANYCH'!$K:$K,'BAZA DANYCH'!$E:$E,$B45,'BAZA DANYCH'!$I:$I,$C45,'BAZA DANYCH'!$R:$R,O$37)</f>
        <v>0</v>
      </c>
      <c r="P45" s="66">
        <f>SUMIFS('BAZA DANYCH'!$K:$K,'BAZA DANYCH'!$E:$E,$B45,'BAZA DANYCH'!$I:$I,$C45,'BAZA DANYCH'!$R:$R,P$37)</f>
        <v>162</v>
      </c>
      <c r="Q45" s="66">
        <f>SUMIFS('BAZA DANYCH'!$K:$K,'BAZA DANYCH'!$E:$E,$B45,'BAZA DANYCH'!$I:$I,$C45,'BAZA DANYCH'!$R:$R,Q$37)</f>
        <v>112</v>
      </c>
      <c r="R45" s="66">
        <f>SUMIFS('BAZA DANYCH'!$K:$K,'BAZA DANYCH'!$E:$E,$B45,'BAZA DANYCH'!$I:$I,$C45,'BAZA DANYCH'!$R:$R,R$37)</f>
        <v>0</v>
      </c>
      <c r="S45" s="66">
        <f>SUMIFS('BAZA DANYCH'!$K:$K,'BAZA DANYCH'!$E:$E,$B45,'BAZA DANYCH'!$I:$I,$C45,'BAZA DANYCH'!$R:$R,S$37)</f>
        <v>116</v>
      </c>
      <c r="T45" s="66">
        <f>SUMIFS('BAZA DANYCH'!$K:$K,'BAZA DANYCH'!$E:$E,$B45,'BAZA DANYCH'!$I:$I,$C45,'BAZA DANYCH'!$R:$R,T$37)</f>
        <v>0</v>
      </c>
      <c r="U45" s="66">
        <f>SUMIFS('BAZA DANYCH'!$K:$K,'BAZA DANYCH'!$E:$E,$B45,'BAZA DANYCH'!$I:$I,$C45,'BAZA DANYCH'!$R:$R,U$37)</f>
        <v>0</v>
      </c>
      <c r="V45" s="66">
        <f>SUMIFS('BAZA DANYCH'!$K:$K,'BAZA DANYCH'!$E:$E,$B45,'BAZA DANYCH'!$I:$I,$C45,'BAZA DANYCH'!$R:$R,V$37)</f>
        <v>0</v>
      </c>
      <c r="W45" s="66">
        <f>SUMIFS('BAZA DANYCH'!$K:$K,'BAZA DANYCH'!$E:$E,$B45,'BAZA DANYCH'!$I:$I,$C45,'BAZA DANYCH'!$R:$R,W$37)</f>
        <v>59</v>
      </c>
      <c r="X45" s="66">
        <f>SUMIFS('BAZA DANYCH'!$K:$K,'BAZA DANYCH'!$E:$E,$B45,'BAZA DANYCH'!$I:$I,$C45,'BAZA DANYCH'!$R:$R,X$37)</f>
        <v>0</v>
      </c>
      <c r="Y45" s="66">
        <f>SUMIFS('BAZA DANYCH'!$K:$K,'BAZA DANYCH'!$E:$E,$B45,'BAZA DANYCH'!$I:$I,$C45,'BAZA DANYCH'!$R:$R,Y$37)</f>
        <v>0</v>
      </c>
      <c r="Z45" s="66">
        <f>SUMIFS('BAZA DANYCH'!$K:$K,'BAZA DANYCH'!$E:$E,$B45,'BAZA DANYCH'!$I:$I,$C45,'BAZA DANYCH'!$R:$R,Z$37)</f>
        <v>0</v>
      </c>
      <c r="AA45" s="66">
        <f>SUMIFS('BAZA DANYCH'!$K:$K,'BAZA DANYCH'!$E:$E,$B45,'BAZA DANYCH'!$I:$I,$C45,'BAZA DANYCH'!$R:$R,AA$37)</f>
        <v>61</v>
      </c>
      <c r="AB45" s="66">
        <f>SUMIFS('BAZA DANYCH'!$K:$K,'BAZA DANYCH'!$E:$E,$B45,'BAZA DANYCH'!$I:$I,$C45,'BAZA DANYCH'!$R:$R,AB$37)</f>
        <v>0</v>
      </c>
      <c r="AC45" s="66">
        <f>SUMIFS('BAZA DANYCH'!$K:$K,'BAZA DANYCH'!$E:$E,$B45,'BAZA DANYCH'!$I:$I,$C45,'BAZA DANYCH'!$R:$R,AC$37)</f>
        <v>0</v>
      </c>
      <c r="AD45" s="66">
        <f>SUMIFS('BAZA DANYCH'!$K:$K,'BAZA DANYCH'!$E:$E,$B45,'BAZA DANYCH'!$I:$I,$C45,'BAZA DANYCH'!$R:$R,AD$37)</f>
        <v>0</v>
      </c>
      <c r="AE45" s="66">
        <f>SUMIFS('BAZA DANYCH'!$K:$K,'BAZA DANYCH'!$E:$E,$B45,'BAZA DANYCH'!$I:$I,$C45,'BAZA DANYCH'!$R:$R,AE$37)</f>
        <v>90</v>
      </c>
      <c r="AF45" s="66">
        <f>SUMIFS('BAZA DANYCH'!$K:$K,'BAZA DANYCH'!$E:$E,$B45,'BAZA DANYCH'!$I:$I,$C45,'BAZA DANYCH'!$R:$R,AF$37)</f>
        <v>110</v>
      </c>
      <c r="AG45" s="66">
        <f>SUMIFS('BAZA DANYCH'!$K:$K,'BAZA DANYCH'!$E:$E,$B45,'BAZA DANYCH'!$I:$I,$C45,'BAZA DANYCH'!$R:$R,AG$37)</f>
        <v>0</v>
      </c>
      <c r="AH45" s="66">
        <f>SUMIFS('BAZA DANYCH'!$K:$K,'BAZA DANYCH'!$E:$E,$B45,'BAZA DANYCH'!$I:$I,$C45,'BAZA DANYCH'!$R:$R,AH$37)</f>
        <v>0</v>
      </c>
      <c r="AI45" s="66">
        <f>SUMIFS('BAZA DANYCH'!$K:$K,'BAZA DANYCH'!$E:$E,$B45,'BAZA DANYCH'!$I:$I,$C45,'BAZA DANYCH'!$R:$R,AI$37)</f>
        <v>0</v>
      </c>
      <c r="AJ45" s="66">
        <f>SUMIFS('BAZA DANYCH'!$K:$K,'BAZA DANYCH'!$E:$E,$B45,'BAZA DANYCH'!$I:$I,$C45,'BAZA DANYCH'!$R:$R,AJ$37)</f>
        <v>0</v>
      </c>
    </row>
    <row r="46" spans="1:36" x14ac:dyDescent="0.2">
      <c r="B46" s="15" t="str">
        <f>B12</f>
        <v>K3</v>
      </c>
      <c r="C46" s="15" t="str">
        <f>C12</f>
        <v>z Wrocławia</v>
      </c>
      <c r="D46" s="73">
        <f t="shared" si="13"/>
        <v>943</v>
      </c>
      <c r="E46" s="66">
        <f>SUMIFS('BAZA DANYCH'!$K:$K,'BAZA DANYCH'!$E:$E,$B46,'BAZA DANYCH'!$I:$I,$C46,'BAZA DANYCH'!$R:$R,E$37)</f>
        <v>0</v>
      </c>
      <c r="F46" s="66">
        <f>SUMIFS('BAZA DANYCH'!$K:$K,'BAZA DANYCH'!$E:$E,$B46,'BAZA DANYCH'!$I:$I,$C46,'BAZA DANYCH'!$R:$R,F$37)</f>
        <v>0</v>
      </c>
      <c r="G46" s="66">
        <f>SUMIFS('BAZA DANYCH'!$K:$K,'BAZA DANYCH'!$E:$E,$B46,'BAZA DANYCH'!$I:$I,$C46,'BAZA DANYCH'!$R:$R,G$37)</f>
        <v>0</v>
      </c>
      <c r="H46" s="66">
        <f>SUMIFS('BAZA DANYCH'!$K:$K,'BAZA DANYCH'!$E:$E,$B46,'BAZA DANYCH'!$I:$I,$C46,'BAZA DANYCH'!$R:$R,H$37)</f>
        <v>205</v>
      </c>
      <c r="I46" s="66">
        <f>SUMIFS('BAZA DANYCH'!$K:$K,'BAZA DANYCH'!$E:$E,$B46,'BAZA DANYCH'!$I:$I,$C46,'BAZA DANYCH'!$R:$R,I$37)</f>
        <v>0</v>
      </c>
      <c r="J46" s="66">
        <f>SUMIFS('BAZA DANYCH'!$K:$K,'BAZA DANYCH'!$E:$E,$B46,'BAZA DANYCH'!$I:$I,$C46,'BAZA DANYCH'!$R:$R,J$37)</f>
        <v>0</v>
      </c>
      <c r="K46" s="66">
        <f>SUMIFS('BAZA DANYCH'!$K:$K,'BAZA DANYCH'!$E:$E,$B46,'BAZA DANYCH'!$I:$I,$C46,'BAZA DANYCH'!$R:$R,K$37)</f>
        <v>32</v>
      </c>
      <c r="L46" s="66">
        <f>SUMIFS('BAZA DANYCH'!$K:$K,'BAZA DANYCH'!$E:$E,$B46,'BAZA DANYCH'!$I:$I,$C46,'BAZA DANYCH'!$R:$R,L$37)</f>
        <v>0</v>
      </c>
      <c r="M46" s="66">
        <f>SUMIFS('BAZA DANYCH'!$K:$K,'BAZA DANYCH'!$E:$E,$B46,'BAZA DANYCH'!$I:$I,$C46,'BAZA DANYCH'!$R:$R,M$37)</f>
        <v>0</v>
      </c>
      <c r="N46" s="66">
        <f>SUMIFS('BAZA DANYCH'!$K:$K,'BAZA DANYCH'!$E:$E,$B46,'BAZA DANYCH'!$I:$I,$C46,'BAZA DANYCH'!$R:$R,N$37)</f>
        <v>0</v>
      </c>
      <c r="O46" s="66">
        <f>SUMIFS('BAZA DANYCH'!$K:$K,'BAZA DANYCH'!$E:$E,$B46,'BAZA DANYCH'!$I:$I,$C46,'BAZA DANYCH'!$R:$R,O$37)</f>
        <v>44</v>
      </c>
      <c r="P46" s="66">
        <f>SUMIFS('BAZA DANYCH'!$K:$K,'BAZA DANYCH'!$E:$E,$B46,'BAZA DANYCH'!$I:$I,$C46,'BAZA DANYCH'!$R:$R,P$37)</f>
        <v>0</v>
      </c>
      <c r="Q46" s="66">
        <f>SUMIFS('BAZA DANYCH'!$K:$K,'BAZA DANYCH'!$E:$E,$B46,'BAZA DANYCH'!$I:$I,$C46,'BAZA DANYCH'!$R:$R,Q$37)</f>
        <v>46</v>
      </c>
      <c r="R46" s="66">
        <f>SUMIFS('BAZA DANYCH'!$K:$K,'BAZA DANYCH'!$E:$E,$B46,'BAZA DANYCH'!$I:$I,$C46,'BAZA DANYCH'!$R:$R,R$37)</f>
        <v>0</v>
      </c>
      <c r="S46" s="66">
        <f>SUMIFS('BAZA DANYCH'!$K:$K,'BAZA DANYCH'!$E:$E,$B46,'BAZA DANYCH'!$I:$I,$C46,'BAZA DANYCH'!$R:$R,S$37)</f>
        <v>0</v>
      </c>
      <c r="T46" s="66">
        <f>SUMIFS('BAZA DANYCH'!$K:$K,'BAZA DANYCH'!$E:$E,$B46,'BAZA DANYCH'!$I:$I,$C46,'BAZA DANYCH'!$R:$R,T$37)</f>
        <v>0</v>
      </c>
      <c r="U46" s="66">
        <f>SUMIFS('BAZA DANYCH'!$K:$K,'BAZA DANYCH'!$E:$E,$B46,'BAZA DANYCH'!$I:$I,$C46,'BAZA DANYCH'!$R:$R,U$37)</f>
        <v>0</v>
      </c>
      <c r="V46" s="66">
        <f>SUMIFS('BAZA DANYCH'!$K:$K,'BAZA DANYCH'!$E:$E,$B46,'BAZA DANYCH'!$I:$I,$C46,'BAZA DANYCH'!$R:$R,V$37)</f>
        <v>61</v>
      </c>
      <c r="W46" s="66">
        <f>SUMIFS('BAZA DANYCH'!$K:$K,'BAZA DANYCH'!$E:$E,$B46,'BAZA DANYCH'!$I:$I,$C46,'BAZA DANYCH'!$R:$R,W$37)</f>
        <v>0</v>
      </c>
      <c r="X46" s="66">
        <f>SUMIFS('BAZA DANYCH'!$K:$K,'BAZA DANYCH'!$E:$E,$B46,'BAZA DANYCH'!$I:$I,$C46,'BAZA DANYCH'!$R:$R,X$37)</f>
        <v>124</v>
      </c>
      <c r="Y46" s="66">
        <f>SUMIFS('BAZA DANYCH'!$K:$K,'BAZA DANYCH'!$E:$E,$B46,'BAZA DANYCH'!$I:$I,$C46,'BAZA DANYCH'!$R:$R,Y$37)</f>
        <v>0</v>
      </c>
      <c r="Z46" s="66">
        <f>SUMIFS('BAZA DANYCH'!$K:$K,'BAZA DANYCH'!$E:$E,$B46,'BAZA DANYCH'!$I:$I,$C46,'BAZA DANYCH'!$R:$R,Z$37)</f>
        <v>0</v>
      </c>
      <c r="AA46" s="66">
        <f>SUMIFS('BAZA DANYCH'!$K:$K,'BAZA DANYCH'!$E:$E,$B46,'BAZA DANYCH'!$I:$I,$C46,'BAZA DANYCH'!$R:$R,AA$37)</f>
        <v>158</v>
      </c>
      <c r="AB46" s="66">
        <f>SUMIFS('BAZA DANYCH'!$K:$K,'BAZA DANYCH'!$E:$E,$B46,'BAZA DANYCH'!$I:$I,$C46,'BAZA DANYCH'!$R:$R,AB$37)</f>
        <v>0</v>
      </c>
      <c r="AC46" s="66">
        <f>SUMIFS('BAZA DANYCH'!$K:$K,'BAZA DANYCH'!$E:$E,$B46,'BAZA DANYCH'!$I:$I,$C46,'BAZA DANYCH'!$R:$R,AC$37)</f>
        <v>118</v>
      </c>
      <c r="AD46" s="66">
        <f>SUMIFS('BAZA DANYCH'!$K:$K,'BAZA DANYCH'!$E:$E,$B46,'BAZA DANYCH'!$I:$I,$C46,'BAZA DANYCH'!$R:$R,AD$37)</f>
        <v>0</v>
      </c>
      <c r="AE46" s="66">
        <f>SUMIFS('BAZA DANYCH'!$K:$K,'BAZA DANYCH'!$E:$E,$B46,'BAZA DANYCH'!$I:$I,$C46,'BAZA DANYCH'!$R:$R,AE$37)</f>
        <v>93</v>
      </c>
      <c r="AF46" s="66">
        <f>SUMIFS('BAZA DANYCH'!$K:$K,'BAZA DANYCH'!$E:$E,$B46,'BAZA DANYCH'!$I:$I,$C46,'BAZA DANYCH'!$R:$R,AF$37)</f>
        <v>0</v>
      </c>
      <c r="AG46" s="66">
        <f>SUMIFS('BAZA DANYCH'!$K:$K,'BAZA DANYCH'!$E:$E,$B46,'BAZA DANYCH'!$I:$I,$C46,'BAZA DANYCH'!$R:$R,AG$37)</f>
        <v>62</v>
      </c>
      <c r="AH46" s="66">
        <f>SUMIFS('BAZA DANYCH'!$K:$K,'BAZA DANYCH'!$E:$E,$B46,'BAZA DANYCH'!$I:$I,$C46,'BAZA DANYCH'!$R:$R,AH$37)</f>
        <v>0</v>
      </c>
      <c r="AI46" s="66">
        <f>SUMIFS('BAZA DANYCH'!$K:$K,'BAZA DANYCH'!$E:$E,$B46,'BAZA DANYCH'!$I:$I,$C46,'BAZA DANYCH'!$R:$R,AI$37)</f>
        <v>0</v>
      </c>
      <c r="AJ46" s="66">
        <f>SUMIFS('BAZA DANYCH'!$K:$K,'BAZA DANYCH'!$E:$E,$B46,'BAZA DANYCH'!$I:$I,$C46,'BAZA DANYCH'!$R:$R,AJ$37)</f>
        <v>0</v>
      </c>
    </row>
    <row r="47" spans="1:36" x14ac:dyDescent="0.2">
      <c r="B47" s="143" t="s">
        <v>94</v>
      </c>
      <c r="C47" s="143"/>
      <c r="D47" s="73">
        <f t="shared" ref="D47:AJ47" si="14">SUM(D45:D46)</f>
        <v>2361</v>
      </c>
      <c r="E47" s="73">
        <f t="shared" si="14"/>
        <v>121</v>
      </c>
      <c r="F47" s="73">
        <f t="shared" si="14"/>
        <v>0</v>
      </c>
      <c r="G47" s="73">
        <f t="shared" si="14"/>
        <v>208</v>
      </c>
      <c r="H47" s="73">
        <f t="shared" si="14"/>
        <v>205</v>
      </c>
      <c r="I47" s="73">
        <f t="shared" si="14"/>
        <v>159</v>
      </c>
      <c r="J47" s="73">
        <f t="shared" si="14"/>
        <v>0</v>
      </c>
      <c r="K47" s="73">
        <f t="shared" si="14"/>
        <v>198</v>
      </c>
      <c r="L47" s="73">
        <f t="shared" si="14"/>
        <v>0</v>
      </c>
      <c r="M47" s="73">
        <f t="shared" si="14"/>
        <v>0</v>
      </c>
      <c r="N47" s="73">
        <f t="shared" si="14"/>
        <v>54</v>
      </c>
      <c r="O47" s="73">
        <f t="shared" si="14"/>
        <v>44</v>
      </c>
      <c r="P47" s="73">
        <f t="shared" si="14"/>
        <v>162</v>
      </c>
      <c r="Q47" s="73">
        <f t="shared" si="14"/>
        <v>158</v>
      </c>
      <c r="R47" s="73">
        <f t="shared" si="14"/>
        <v>0</v>
      </c>
      <c r="S47" s="73">
        <f t="shared" si="14"/>
        <v>116</v>
      </c>
      <c r="T47" s="73">
        <f t="shared" si="14"/>
        <v>0</v>
      </c>
      <c r="U47" s="73">
        <f t="shared" si="14"/>
        <v>0</v>
      </c>
      <c r="V47" s="73">
        <f t="shared" si="14"/>
        <v>61</v>
      </c>
      <c r="W47" s="73">
        <f t="shared" si="14"/>
        <v>59</v>
      </c>
      <c r="X47" s="73">
        <f t="shared" si="14"/>
        <v>124</v>
      </c>
      <c r="Y47" s="73">
        <f t="shared" si="14"/>
        <v>0</v>
      </c>
      <c r="Z47" s="73">
        <f t="shared" si="14"/>
        <v>0</v>
      </c>
      <c r="AA47" s="73">
        <f t="shared" si="14"/>
        <v>219</v>
      </c>
      <c r="AB47" s="73">
        <f t="shared" si="14"/>
        <v>0</v>
      </c>
      <c r="AC47" s="73">
        <f t="shared" si="14"/>
        <v>118</v>
      </c>
      <c r="AD47" s="73">
        <f t="shared" si="14"/>
        <v>0</v>
      </c>
      <c r="AE47" s="73">
        <f t="shared" si="14"/>
        <v>183</v>
      </c>
      <c r="AF47" s="73">
        <f t="shared" si="14"/>
        <v>110</v>
      </c>
      <c r="AG47" s="73">
        <f t="shared" si="14"/>
        <v>62</v>
      </c>
      <c r="AH47" s="73">
        <f t="shared" si="14"/>
        <v>0</v>
      </c>
      <c r="AI47" s="73">
        <f t="shared" si="14"/>
        <v>0</v>
      </c>
      <c r="AJ47" s="73">
        <f t="shared" si="14"/>
        <v>0</v>
      </c>
    </row>
    <row r="48" spans="1:36" x14ac:dyDescent="0.2">
      <c r="B48" s="15" t="str">
        <f>B14</f>
        <v>K4</v>
      </c>
      <c r="C48" s="15" t="str">
        <f>C14</f>
        <v>do Wrocławia</v>
      </c>
      <c r="D48" s="73">
        <f t="shared" ref="D48:D49" si="15">SUM(E48:AJ48)</f>
        <v>1017</v>
      </c>
      <c r="E48" s="66">
        <f>SUMIFS('BAZA DANYCH'!$K:$K,'BAZA DANYCH'!$E:$E,$B48,'BAZA DANYCH'!$I:$I,$C48,'BAZA DANYCH'!$R:$R,E$37)</f>
        <v>87</v>
      </c>
      <c r="F48" s="66">
        <f>SUMIFS('BAZA DANYCH'!$K:$K,'BAZA DANYCH'!$E:$E,$B48,'BAZA DANYCH'!$I:$I,$C48,'BAZA DANYCH'!$R:$R,F$37)</f>
        <v>0</v>
      </c>
      <c r="G48" s="66">
        <f>SUMIFS('BAZA DANYCH'!$K:$K,'BAZA DANYCH'!$E:$E,$B48,'BAZA DANYCH'!$I:$I,$C48,'BAZA DANYCH'!$R:$R,G$37)</f>
        <v>160</v>
      </c>
      <c r="H48" s="66">
        <f>SUMIFS('BAZA DANYCH'!$K:$K,'BAZA DANYCH'!$E:$E,$B48,'BAZA DANYCH'!$I:$I,$C48,'BAZA DANYCH'!$R:$R,H$37)</f>
        <v>0</v>
      </c>
      <c r="I48" s="66">
        <f>SUMIFS('BAZA DANYCH'!$K:$K,'BAZA DANYCH'!$E:$E,$B48,'BAZA DANYCH'!$I:$I,$C48,'BAZA DANYCH'!$R:$R,I$37)</f>
        <v>287</v>
      </c>
      <c r="J48" s="66">
        <f>SUMIFS('BAZA DANYCH'!$K:$K,'BAZA DANYCH'!$E:$E,$B48,'BAZA DANYCH'!$I:$I,$C48,'BAZA DANYCH'!$R:$R,J$37)</f>
        <v>0</v>
      </c>
      <c r="K48" s="66">
        <f>SUMIFS('BAZA DANYCH'!$K:$K,'BAZA DANYCH'!$E:$E,$B48,'BAZA DANYCH'!$I:$I,$C48,'BAZA DANYCH'!$R:$R,K$37)</f>
        <v>0</v>
      </c>
      <c r="L48" s="66">
        <f>SUMIFS('BAZA DANYCH'!$K:$K,'BAZA DANYCH'!$E:$E,$B48,'BAZA DANYCH'!$I:$I,$C48,'BAZA DANYCH'!$R:$R,L$37)</f>
        <v>0</v>
      </c>
      <c r="M48" s="66">
        <f>SUMIFS('BAZA DANYCH'!$K:$K,'BAZA DANYCH'!$E:$E,$B48,'BAZA DANYCH'!$I:$I,$C48,'BAZA DANYCH'!$R:$R,M$37)</f>
        <v>197</v>
      </c>
      <c r="N48" s="66">
        <f>SUMIFS('BAZA DANYCH'!$K:$K,'BAZA DANYCH'!$E:$E,$B48,'BAZA DANYCH'!$I:$I,$C48,'BAZA DANYCH'!$R:$R,N$37)</f>
        <v>0</v>
      </c>
      <c r="O48" s="66">
        <f>SUMIFS('BAZA DANYCH'!$K:$K,'BAZA DANYCH'!$E:$E,$B48,'BAZA DANYCH'!$I:$I,$C48,'BAZA DANYCH'!$R:$R,O$37)</f>
        <v>0</v>
      </c>
      <c r="P48" s="66">
        <f>SUMIFS('BAZA DANYCH'!$K:$K,'BAZA DANYCH'!$E:$E,$B48,'BAZA DANYCH'!$I:$I,$C48,'BAZA DANYCH'!$R:$R,P$37)</f>
        <v>0</v>
      </c>
      <c r="Q48" s="66">
        <f>SUMIFS('BAZA DANYCH'!$K:$K,'BAZA DANYCH'!$E:$E,$B48,'BAZA DANYCH'!$I:$I,$C48,'BAZA DANYCH'!$R:$R,Q$37)</f>
        <v>130</v>
      </c>
      <c r="R48" s="66">
        <f>SUMIFS('BAZA DANYCH'!$K:$K,'BAZA DANYCH'!$E:$E,$B48,'BAZA DANYCH'!$I:$I,$C48,'BAZA DANYCH'!$R:$R,R$37)</f>
        <v>0</v>
      </c>
      <c r="S48" s="66">
        <f>SUMIFS('BAZA DANYCH'!$K:$K,'BAZA DANYCH'!$E:$E,$B48,'BAZA DANYCH'!$I:$I,$C48,'BAZA DANYCH'!$R:$R,S$37)</f>
        <v>0</v>
      </c>
      <c r="T48" s="66">
        <f>SUMIFS('BAZA DANYCH'!$K:$K,'BAZA DANYCH'!$E:$E,$B48,'BAZA DANYCH'!$I:$I,$C48,'BAZA DANYCH'!$R:$R,T$37)</f>
        <v>0</v>
      </c>
      <c r="U48" s="66">
        <f>SUMIFS('BAZA DANYCH'!$K:$K,'BAZA DANYCH'!$E:$E,$B48,'BAZA DANYCH'!$I:$I,$C48,'BAZA DANYCH'!$R:$R,U$37)</f>
        <v>36</v>
      </c>
      <c r="V48" s="66">
        <f>SUMIFS('BAZA DANYCH'!$K:$K,'BAZA DANYCH'!$E:$E,$B48,'BAZA DANYCH'!$I:$I,$C48,'BAZA DANYCH'!$R:$R,V$37)</f>
        <v>0</v>
      </c>
      <c r="W48" s="66">
        <f>SUMIFS('BAZA DANYCH'!$K:$K,'BAZA DANYCH'!$E:$E,$B48,'BAZA DANYCH'!$I:$I,$C48,'BAZA DANYCH'!$R:$R,W$37)</f>
        <v>0</v>
      </c>
      <c r="X48" s="66">
        <f>SUMIFS('BAZA DANYCH'!$K:$K,'BAZA DANYCH'!$E:$E,$B48,'BAZA DANYCH'!$I:$I,$C48,'BAZA DANYCH'!$R:$R,X$37)</f>
        <v>0</v>
      </c>
      <c r="Y48" s="66">
        <f>SUMIFS('BAZA DANYCH'!$K:$K,'BAZA DANYCH'!$E:$E,$B48,'BAZA DANYCH'!$I:$I,$C48,'BAZA DANYCH'!$R:$R,Y$37)</f>
        <v>24</v>
      </c>
      <c r="Z48" s="66">
        <f>SUMIFS('BAZA DANYCH'!$K:$K,'BAZA DANYCH'!$E:$E,$B48,'BAZA DANYCH'!$I:$I,$C48,'BAZA DANYCH'!$R:$R,Z$37)</f>
        <v>0</v>
      </c>
      <c r="AA48" s="66">
        <f>SUMIFS('BAZA DANYCH'!$K:$K,'BAZA DANYCH'!$E:$E,$B48,'BAZA DANYCH'!$I:$I,$C48,'BAZA DANYCH'!$R:$R,AA$37)</f>
        <v>0</v>
      </c>
      <c r="AB48" s="66">
        <f>SUMIFS('BAZA DANYCH'!$K:$K,'BAZA DANYCH'!$E:$E,$B48,'BAZA DANYCH'!$I:$I,$C48,'BAZA DANYCH'!$R:$R,AB$37)</f>
        <v>0</v>
      </c>
      <c r="AC48" s="66">
        <f>SUMIFS('BAZA DANYCH'!$K:$K,'BAZA DANYCH'!$E:$E,$B48,'BAZA DANYCH'!$I:$I,$C48,'BAZA DANYCH'!$R:$R,AC$37)</f>
        <v>38</v>
      </c>
      <c r="AD48" s="66">
        <f>SUMIFS('BAZA DANYCH'!$K:$K,'BAZA DANYCH'!$E:$E,$B48,'BAZA DANYCH'!$I:$I,$C48,'BAZA DANYCH'!$R:$R,AD$37)</f>
        <v>34</v>
      </c>
      <c r="AE48" s="66">
        <f>SUMIFS('BAZA DANYCH'!$K:$K,'BAZA DANYCH'!$E:$E,$B48,'BAZA DANYCH'!$I:$I,$C48,'BAZA DANYCH'!$R:$R,AE$37)</f>
        <v>0</v>
      </c>
      <c r="AF48" s="66">
        <f>SUMIFS('BAZA DANYCH'!$K:$K,'BAZA DANYCH'!$E:$E,$B48,'BAZA DANYCH'!$I:$I,$C48,'BAZA DANYCH'!$R:$R,AF$37)</f>
        <v>24</v>
      </c>
      <c r="AG48" s="66">
        <f>SUMIFS('BAZA DANYCH'!$K:$K,'BAZA DANYCH'!$E:$E,$B48,'BAZA DANYCH'!$I:$I,$C48,'BAZA DANYCH'!$R:$R,AG$37)</f>
        <v>0</v>
      </c>
      <c r="AH48" s="66">
        <f>SUMIFS('BAZA DANYCH'!$K:$K,'BAZA DANYCH'!$E:$E,$B48,'BAZA DANYCH'!$I:$I,$C48,'BAZA DANYCH'!$R:$R,AH$37)</f>
        <v>0</v>
      </c>
      <c r="AI48" s="66">
        <f>SUMIFS('BAZA DANYCH'!$K:$K,'BAZA DANYCH'!$E:$E,$B48,'BAZA DANYCH'!$I:$I,$C48,'BAZA DANYCH'!$R:$R,AI$37)</f>
        <v>0</v>
      </c>
      <c r="AJ48" s="66">
        <f>SUMIFS('BAZA DANYCH'!$K:$K,'BAZA DANYCH'!$E:$E,$B48,'BAZA DANYCH'!$I:$I,$C48,'BAZA DANYCH'!$R:$R,AJ$37)</f>
        <v>0</v>
      </c>
    </row>
    <row r="49" spans="2:36" x14ac:dyDescent="0.2">
      <c r="B49" s="15" t="str">
        <f>B15</f>
        <v>K4</v>
      </c>
      <c r="C49" s="15" t="str">
        <f>C15</f>
        <v>z Wrocławia</v>
      </c>
      <c r="D49" s="73">
        <f t="shared" si="15"/>
        <v>906</v>
      </c>
      <c r="E49" s="66">
        <f>SUMIFS('BAZA DANYCH'!$K:$K,'BAZA DANYCH'!$E:$E,$B49,'BAZA DANYCH'!$I:$I,$C49,'BAZA DANYCH'!$R:$R,E$37)</f>
        <v>15</v>
      </c>
      <c r="F49" s="66">
        <f>SUMIFS('BAZA DANYCH'!$K:$K,'BAZA DANYCH'!$E:$E,$B49,'BAZA DANYCH'!$I:$I,$C49,'BAZA DANYCH'!$R:$R,F$37)</f>
        <v>0</v>
      </c>
      <c r="G49" s="66">
        <f>SUMIFS('BAZA DANYCH'!$K:$K,'BAZA DANYCH'!$E:$E,$B49,'BAZA DANYCH'!$I:$I,$C49,'BAZA DANYCH'!$R:$R,G$37)</f>
        <v>0</v>
      </c>
      <c r="H49" s="66">
        <f>SUMIFS('BAZA DANYCH'!$K:$K,'BAZA DANYCH'!$E:$E,$B49,'BAZA DANYCH'!$I:$I,$C49,'BAZA DANYCH'!$R:$R,H$37)</f>
        <v>0</v>
      </c>
      <c r="I49" s="66">
        <f>SUMIFS('BAZA DANYCH'!$K:$K,'BAZA DANYCH'!$E:$E,$B49,'BAZA DANYCH'!$I:$I,$C49,'BAZA DANYCH'!$R:$R,I$37)</f>
        <v>33</v>
      </c>
      <c r="J49" s="66">
        <f>SUMIFS('BAZA DANYCH'!$K:$K,'BAZA DANYCH'!$E:$E,$B49,'BAZA DANYCH'!$I:$I,$C49,'BAZA DANYCH'!$R:$R,J$37)</f>
        <v>0</v>
      </c>
      <c r="K49" s="66">
        <f>SUMIFS('BAZA DANYCH'!$K:$K,'BAZA DANYCH'!$E:$E,$B49,'BAZA DANYCH'!$I:$I,$C49,'BAZA DANYCH'!$R:$R,K$37)</f>
        <v>0</v>
      </c>
      <c r="L49" s="66">
        <f>SUMIFS('BAZA DANYCH'!$K:$K,'BAZA DANYCH'!$E:$E,$B49,'BAZA DANYCH'!$I:$I,$C49,'BAZA DANYCH'!$R:$R,L$37)</f>
        <v>0</v>
      </c>
      <c r="M49" s="66">
        <f>SUMIFS('BAZA DANYCH'!$K:$K,'BAZA DANYCH'!$E:$E,$B49,'BAZA DANYCH'!$I:$I,$C49,'BAZA DANYCH'!$R:$R,M$37)</f>
        <v>25</v>
      </c>
      <c r="N49" s="66">
        <f>SUMIFS('BAZA DANYCH'!$K:$K,'BAZA DANYCH'!$E:$E,$B49,'BAZA DANYCH'!$I:$I,$C49,'BAZA DANYCH'!$R:$R,N$37)</f>
        <v>0</v>
      </c>
      <c r="O49" s="66">
        <f>SUMIFS('BAZA DANYCH'!$K:$K,'BAZA DANYCH'!$E:$E,$B49,'BAZA DANYCH'!$I:$I,$C49,'BAZA DANYCH'!$R:$R,O$37)</f>
        <v>0</v>
      </c>
      <c r="P49" s="66">
        <f>SUMIFS('BAZA DANYCH'!$K:$K,'BAZA DANYCH'!$E:$E,$B49,'BAZA DANYCH'!$I:$I,$C49,'BAZA DANYCH'!$R:$R,P$37)</f>
        <v>0</v>
      </c>
      <c r="Q49" s="66">
        <f>SUMIFS('BAZA DANYCH'!$K:$K,'BAZA DANYCH'!$E:$E,$B49,'BAZA DANYCH'!$I:$I,$C49,'BAZA DANYCH'!$R:$R,Q$37)</f>
        <v>9</v>
      </c>
      <c r="R49" s="66">
        <f>SUMIFS('BAZA DANYCH'!$K:$K,'BAZA DANYCH'!$E:$E,$B49,'BAZA DANYCH'!$I:$I,$C49,'BAZA DANYCH'!$R:$R,R$37)</f>
        <v>0</v>
      </c>
      <c r="S49" s="66">
        <f>SUMIFS('BAZA DANYCH'!$K:$K,'BAZA DANYCH'!$E:$E,$B49,'BAZA DANYCH'!$I:$I,$C49,'BAZA DANYCH'!$R:$R,S$37)</f>
        <v>0</v>
      </c>
      <c r="T49" s="66">
        <f>SUMIFS('BAZA DANYCH'!$K:$K,'BAZA DANYCH'!$E:$E,$B49,'BAZA DANYCH'!$I:$I,$C49,'BAZA DANYCH'!$R:$R,T$37)</f>
        <v>0</v>
      </c>
      <c r="U49" s="66">
        <f>SUMIFS('BAZA DANYCH'!$K:$K,'BAZA DANYCH'!$E:$E,$B49,'BAZA DANYCH'!$I:$I,$C49,'BAZA DANYCH'!$R:$R,U$37)</f>
        <v>99</v>
      </c>
      <c r="V49" s="66">
        <f>SUMIFS('BAZA DANYCH'!$K:$K,'BAZA DANYCH'!$E:$E,$B49,'BAZA DANYCH'!$I:$I,$C49,'BAZA DANYCH'!$R:$R,V$37)</f>
        <v>0</v>
      </c>
      <c r="W49" s="66">
        <f>SUMIFS('BAZA DANYCH'!$K:$K,'BAZA DANYCH'!$E:$E,$B49,'BAZA DANYCH'!$I:$I,$C49,'BAZA DANYCH'!$R:$R,W$37)</f>
        <v>0</v>
      </c>
      <c r="X49" s="66">
        <f>SUMIFS('BAZA DANYCH'!$K:$K,'BAZA DANYCH'!$E:$E,$B49,'BAZA DANYCH'!$I:$I,$C49,'BAZA DANYCH'!$R:$R,X$37)</f>
        <v>106</v>
      </c>
      <c r="Y49" s="66">
        <f>SUMIFS('BAZA DANYCH'!$K:$K,'BAZA DANYCH'!$E:$E,$B49,'BAZA DANYCH'!$I:$I,$C49,'BAZA DANYCH'!$R:$R,Y$37)</f>
        <v>0</v>
      </c>
      <c r="Z49" s="66">
        <f>SUMIFS('BAZA DANYCH'!$K:$K,'BAZA DANYCH'!$E:$E,$B49,'BAZA DANYCH'!$I:$I,$C49,'BAZA DANYCH'!$R:$R,Z$37)</f>
        <v>0</v>
      </c>
      <c r="AA49" s="66">
        <f>SUMIFS('BAZA DANYCH'!$K:$K,'BAZA DANYCH'!$E:$E,$B49,'BAZA DANYCH'!$I:$I,$C49,'BAZA DANYCH'!$R:$R,AA$37)</f>
        <v>136</v>
      </c>
      <c r="AB49" s="66">
        <f>SUMIFS('BAZA DANYCH'!$K:$K,'BAZA DANYCH'!$E:$E,$B49,'BAZA DANYCH'!$I:$I,$C49,'BAZA DANYCH'!$R:$R,AB$37)</f>
        <v>0</v>
      </c>
      <c r="AC49" s="66">
        <f>SUMIFS('BAZA DANYCH'!$K:$K,'BAZA DANYCH'!$E:$E,$B49,'BAZA DANYCH'!$I:$I,$C49,'BAZA DANYCH'!$R:$R,AC$37)</f>
        <v>195</v>
      </c>
      <c r="AD49" s="66">
        <f>SUMIFS('BAZA DANYCH'!$K:$K,'BAZA DANYCH'!$E:$E,$B49,'BAZA DANYCH'!$I:$I,$C49,'BAZA DANYCH'!$R:$R,AD$37)</f>
        <v>0</v>
      </c>
      <c r="AE49" s="66">
        <f>SUMIFS('BAZA DANYCH'!$K:$K,'BAZA DANYCH'!$E:$E,$B49,'BAZA DANYCH'!$I:$I,$C49,'BAZA DANYCH'!$R:$R,AE$37)</f>
        <v>0</v>
      </c>
      <c r="AF49" s="66">
        <f>SUMIFS('BAZA DANYCH'!$K:$K,'BAZA DANYCH'!$E:$E,$B49,'BAZA DANYCH'!$I:$I,$C49,'BAZA DANYCH'!$R:$R,AF$37)</f>
        <v>0</v>
      </c>
      <c r="AG49" s="66">
        <f>SUMIFS('BAZA DANYCH'!$K:$K,'BAZA DANYCH'!$E:$E,$B49,'BAZA DANYCH'!$I:$I,$C49,'BAZA DANYCH'!$R:$R,AG$37)</f>
        <v>163</v>
      </c>
      <c r="AH49" s="66">
        <f>SUMIFS('BAZA DANYCH'!$K:$K,'BAZA DANYCH'!$E:$E,$B49,'BAZA DANYCH'!$I:$I,$C49,'BAZA DANYCH'!$R:$R,AH$37)</f>
        <v>0</v>
      </c>
      <c r="AI49" s="66">
        <f>SUMIFS('BAZA DANYCH'!$K:$K,'BAZA DANYCH'!$E:$E,$B49,'BAZA DANYCH'!$I:$I,$C49,'BAZA DANYCH'!$R:$R,AI$37)</f>
        <v>0</v>
      </c>
      <c r="AJ49" s="66">
        <f>SUMIFS('BAZA DANYCH'!$K:$K,'BAZA DANYCH'!$E:$E,$B49,'BAZA DANYCH'!$I:$I,$C49,'BAZA DANYCH'!$R:$R,AJ$37)</f>
        <v>125</v>
      </c>
    </row>
    <row r="50" spans="2:36" x14ac:dyDescent="0.2">
      <c r="B50" s="143" t="s">
        <v>95</v>
      </c>
      <c r="C50" s="143"/>
      <c r="D50" s="73">
        <f t="shared" ref="D50:AJ50" si="16">SUM(D48:D49)</f>
        <v>1923</v>
      </c>
      <c r="E50" s="73">
        <f t="shared" si="16"/>
        <v>102</v>
      </c>
      <c r="F50" s="73">
        <f t="shared" si="16"/>
        <v>0</v>
      </c>
      <c r="G50" s="73">
        <f t="shared" si="16"/>
        <v>160</v>
      </c>
      <c r="H50" s="73">
        <f t="shared" si="16"/>
        <v>0</v>
      </c>
      <c r="I50" s="73">
        <f t="shared" si="16"/>
        <v>320</v>
      </c>
      <c r="J50" s="73">
        <f t="shared" si="16"/>
        <v>0</v>
      </c>
      <c r="K50" s="73">
        <f t="shared" si="16"/>
        <v>0</v>
      </c>
      <c r="L50" s="73">
        <f t="shared" si="16"/>
        <v>0</v>
      </c>
      <c r="M50" s="73">
        <f t="shared" si="16"/>
        <v>222</v>
      </c>
      <c r="N50" s="73">
        <f t="shared" si="16"/>
        <v>0</v>
      </c>
      <c r="O50" s="73">
        <f t="shared" si="16"/>
        <v>0</v>
      </c>
      <c r="P50" s="73">
        <f t="shared" si="16"/>
        <v>0</v>
      </c>
      <c r="Q50" s="73">
        <f t="shared" si="16"/>
        <v>139</v>
      </c>
      <c r="R50" s="73">
        <f t="shared" si="16"/>
        <v>0</v>
      </c>
      <c r="S50" s="73">
        <f t="shared" si="16"/>
        <v>0</v>
      </c>
      <c r="T50" s="73">
        <f t="shared" si="16"/>
        <v>0</v>
      </c>
      <c r="U50" s="73">
        <f t="shared" si="16"/>
        <v>135</v>
      </c>
      <c r="V50" s="73">
        <f t="shared" si="16"/>
        <v>0</v>
      </c>
      <c r="W50" s="73">
        <f t="shared" si="16"/>
        <v>0</v>
      </c>
      <c r="X50" s="73">
        <f t="shared" si="16"/>
        <v>106</v>
      </c>
      <c r="Y50" s="73">
        <f t="shared" si="16"/>
        <v>24</v>
      </c>
      <c r="Z50" s="73">
        <f t="shared" si="16"/>
        <v>0</v>
      </c>
      <c r="AA50" s="73">
        <f t="shared" si="16"/>
        <v>136</v>
      </c>
      <c r="AB50" s="73">
        <f t="shared" si="16"/>
        <v>0</v>
      </c>
      <c r="AC50" s="73">
        <f t="shared" si="16"/>
        <v>233</v>
      </c>
      <c r="AD50" s="73">
        <f t="shared" si="16"/>
        <v>34</v>
      </c>
      <c r="AE50" s="73">
        <f t="shared" si="16"/>
        <v>0</v>
      </c>
      <c r="AF50" s="73">
        <f t="shared" si="16"/>
        <v>24</v>
      </c>
      <c r="AG50" s="73">
        <f t="shared" si="16"/>
        <v>163</v>
      </c>
      <c r="AH50" s="73">
        <f t="shared" si="16"/>
        <v>0</v>
      </c>
      <c r="AI50" s="73">
        <f t="shared" si="16"/>
        <v>0</v>
      </c>
      <c r="AJ50" s="73">
        <f t="shared" si="16"/>
        <v>125</v>
      </c>
    </row>
    <row r="51" spans="2:36" x14ac:dyDescent="0.2">
      <c r="B51" s="15" t="str">
        <f>B17</f>
        <v>K5</v>
      </c>
      <c r="C51" s="15" t="str">
        <f>C17</f>
        <v>do Wrocławia</v>
      </c>
      <c r="D51" s="73">
        <f t="shared" ref="D51:D52" si="17">SUM(E51:AJ51)</f>
        <v>1211</v>
      </c>
      <c r="E51" s="66">
        <f>SUMIFS('BAZA DANYCH'!$K:$K,'BAZA DANYCH'!$E:$E,$B51,'BAZA DANYCH'!$I:$I,$C51,'BAZA DANYCH'!$R:$R,E$37)</f>
        <v>62</v>
      </c>
      <c r="F51" s="66">
        <f>SUMIFS('BAZA DANYCH'!$K:$K,'BAZA DANYCH'!$E:$E,$B51,'BAZA DANYCH'!$I:$I,$C51,'BAZA DANYCH'!$R:$R,F$37)</f>
        <v>182</v>
      </c>
      <c r="G51" s="66">
        <f>SUMIFS('BAZA DANYCH'!$K:$K,'BAZA DANYCH'!$E:$E,$B51,'BAZA DANYCH'!$I:$I,$C51,'BAZA DANYCH'!$R:$R,G$37)</f>
        <v>0</v>
      </c>
      <c r="H51" s="66">
        <f>SUMIFS('BAZA DANYCH'!$K:$K,'BAZA DANYCH'!$E:$E,$B51,'BAZA DANYCH'!$I:$I,$C51,'BAZA DANYCH'!$R:$R,H$37)</f>
        <v>85</v>
      </c>
      <c r="I51" s="66">
        <f>SUMIFS('BAZA DANYCH'!$K:$K,'BAZA DANYCH'!$E:$E,$B51,'BAZA DANYCH'!$I:$I,$C51,'BAZA DANYCH'!$R:$R,I$37)</f>
        <v>0</v>
      </c>
      <c r="J51" s="66">
        <f>SUMIFS('BAZA DANYCH'!$K:$K,'BAZA DANYCH'!$E:$E,$B51,'BAZA DANYCH'!$I:$I,$C51,'BAZA DANYCH'!$R:$R,J$37)</f>
        <v>139</v>
      </c>
      <c r="K51" s="66">
        <f>SUMIFS('BAZA DANYCH'!$K:$K,'BAZA DANYCH'!$E:$E,$B51,'BAZA DANYCH'!$I:$I,$C51,'BAZA DANYCH'!$R:$R,K$37)</f>
        <v>149</v>
      </c>
      <c r="L51" s="66">
        <f>SUMIFS('BAZA DANYCH'!$K:$K,'BAZA DANYCH'!$E:$E,$B51,'BAZA DANYCH'!$I:$I,$C51,'BAZA DANYCH'!$R:$R,L$37)</f>
        <v>0</v>
      </c>
      <c r="M51" s="66">
        <f>SUMIFS('BAZA DANYCH'!$K:$K,'BAZA DANYCH'!$E:$E,$B51,'BAZA DANYCH'!$I:$I,$C51,'BAZA DANYCH'!$R:$R,M$37)</f>
        <v>181</v>
      </c>
      <c r="N51" s="66">
        <f>SUMIFS('BAZA DANYCH'!$K:$K,'BAZA DANYCH'!$E:$E,$B51,'BAZA DANYCH'!$I:$I,$C51,'BAZA DANYCH'!$R:$R,N$37)</f>
        <v>61</v>
      </c>
      <c r="O51" s="66">
        <f>SUMIFS('BAZA DANYCH'!$K:$K,'BAZA DANYCH'!$E:$E,$B51,'BAZA DANYCH'!$I:$I,$C51,'BAZA DANYCH'!$R:$R,O$37)</f>
        <v>0</v>
      </c>
      <c r="P51" s="66">
        <f>SUMIFS('BAZA DANYCH'!$K:$K,'BAZA DANYCH'!$E:$E,$B51,'BAZA DANYCH'!$I:$I,$C51,'BAZA DANYCH'!$R:$R,P$37)</f>
        <v>0</v>
      </c>
      <c r="Q51" s="66">
        <f>SUMIFS('BAZA DANYCH'!$K:$K,'BAZA DANYCH'!$E:$E,$B51,'BAZA DANYCH'!$I:$I,$C51,'BAZA DANYCH'!$R:$R,Q$37)</f>
        <v>67</v>
      </c>
      <c r="R51" s="66">
        <f>SUMIFS('BAZA DANYCH'!$K:$K,'BAZA DANYCH'!$E:$E,$B51,'BAZA DANYCH'!$I:$I,$C51,'BAZA DANYCH'!$R:$R,R$37)</f>
        <v>0</v>
      </c>
      <c r="S51" s="66">
        <f>SUMIFS('BAZA DANYCH'!$K:$K,'BAZA DANYCH'!$E:$E,$B51,'BAZA DANYCH'!$I:$I,$C51,'BAZA DANYCH'!$R:$R,S$37)</f>
        <v>0</v>
      </c>
      <c r="T51" s="66">
        <f>SUMIFS('BAZA DANYCH'!$K:$K,'BAZA DANYCH'!$E:$E,$B51,'BAZA DANYCH'!$I:$I,$C51,'BAZA DANYCH'!$R:$R,T$37)</f>
        <v>0</v>
      </c>
      <c r="U51" s="66">
        <f>SUMIFS('BAZA DANYCH'!$K:$K,'BAZA DANYCH'!$E:$E,$B51,'BAZA DANYCH'!$I:$I,$C51,'BAZA DANYCH'!$R:$R,U$37)</f>
        <v>51</v>
      </c>
      <c r="V51" s="66">
        <f>SUMIFS('BAZA DANYCH'!$K:$K,'BAZA DANYCH'!$E:$E,$B51,'BAZA DANYCH'!$I:$I,$C51,'BAZA DANYCH'!$R:$R,V$37)</f>
        <v>0</v>
      </c>
      <c r="W51" s="66">
        <f>SUMIFS('BAZA DANYCH'!$K:$K,'BAZA DANYCH'!$E:$E,$B51,'BAZA DANYCH'!$I:$I,$C51,'BAZA DANYCH'!$R:$R,W$37)</f>
        <v>0</v>
      </c>
      <c r="X51" s="66">
        <f>SUMIFS('BAZA DANYCH'!$K:$K,'BAZA DANYCH'!$E:$E,$B51,'BAZA DANYCH'!$I:$I,$C51,'BAZA DANYCH'!$R:$R,X$37)</f>
        <v>0</v>
      </c>
      <c r="Y51" s="66">
        <f>SUMIFS('BAZA DANYCH'!$K:$K,'BAZA DANYCH'!$E:$E,$B51,'BAZA DANYCH'!$I:$I,$C51,'BAZA DANYCH'!$R:$R,Y$37)</f>
        <v>88</v>
      </c>
      <c r="Z51" s="66">
        <f>SUMIFS('BAZA DANYCH'!$K:$K,'BAZA DANYCH'!$E:$E,$B51,'BAZA DANYCH'!$I:$I,$C51,'BAZA DANYCH'!$R:$R,Z$37)</f>
        <v>0</v>
      </c>
      <c r="AA51" s="66">
        <f>SUMIFS('BAZA DANYCH'!$K:$K,'BAZA DANYCH'!$E:$E,$B51,'BAZA DANYCH'!$I:$I,$C51,'BAZA DANYCH'!$R:$R,AA$37)</f>
        <v>28</v>
      </c>
      <c r="AB51" s="66">
        <f>SUMIFS('BAZA DANYCH'!$K:$K,'BAZA DANYCH'!$E:$E,$B51,'BAZA DANYCH'!$I:$I,$C51,'BAZA DANYCH'!$R:$R,AB$37)</f>
        <v>0</v>
      </c>
      <c r="AC51" s="66">
        <f>SUMIFS('BAZA DANYCH'!$K:$K,'BAZA DANYCH'!$E:$E,$B51,'BAZA DANYCH'!$I:$I,$C51,'BAZA DANYCH'!$R:$R,AC$37)</f>
        <v>41</v>
      </c>
      <c r="AD51" s="66">
        <f>SUMIFS('BAZA DANYCH'!$K:$K,'BAZA DANYCH'!$E:$E,$B51,'BAZA DANYCH'!$I:$I,$C51,'BAZA DANYCH'!$R:$R,AD$37)</f>
        <v>0</v>
      </c>
      <c r="AE51" s="66">
        <f>SUMIFS('BAZA DANYCH'!$K:$K,'BAZA DANYCH'!$E:$E,$B51,'BAZA DANYCH'!$I:$I,$C51,'BAZA DANYCH'!$R:$R,AE$37)</f>
        <v>0</v>
      </c>
      <c r="AF51" s="66">
        <f>SUMIFS('BAZA DANYCH'!$K:$K,'BAZA DANYCH'!$E:$E,$B51,'BAZA DANYCH'!$I:$I,$C51,'BAZA DANYCH'!$R:$R,AF$37)</f>
        <v>0</v>
      </c>
      <c r="AG51" s="66">
        <f>SUMIFS('BAZA DANYCH'!$K:$K,'BAZA DANYCH'!$E:$E,$B51,'BAZA DANYCH'!$I:$I,$C51,'BAZA DANYCH'!$R:$R,AG$37)</f>
        <v>63</v>
      </c>
      <c r="AH51" s="66">
        <f>SUMIFS('BAZA DANYCH'!$K:$K,'BAZA DANYCH'!$E:$E,$B51,'BAZA DANYCH'!$I:$I,$C51,'BAZA DANYCH'!$R:$R,AH$37)</f>
        <v>0</v>
      </c>
      <c r="AI51" s="66">
        <f>SUMIFS('BAZA DANYCH'!$K:$K,'BAZA DANYCH'!$E:$E,$B51,'BAZA DANYCH'!$I:$I,$C51,'BAZA DANYCH'!$R:$R,AI$37)</f>
        <v>14</v>
      </c>
      <c r="AJ51" s="66">
        <f>SUMIFS('BAZA DANYCH'!$K:$K,'BAZA DANYCH'!$E:$E,$B51,'BAZA DANYCH'!$I:$I,$C51,'BAZA DANYCH'!$R:$R,AJ$37)</f>
        <v>0</v>
      </c>
    </row>
    <row r="52" spans="2:36" x14ac:dyDescent="0.2">
      <c r="B52" s="15" t="str">
        <f>B18</f>
        <v>K5</v>
      </c>
      <c r="C52" s="15" t="str">
        <f>C18</f>
        <v>z Wrocławia</v>
      </c>
      <c r="D52" s="73">
        <f t="shared" si="17"/>
        <v>1134</v>
      </c>
      <c r="E52" s="66">
        <f>SUMIFS('BAZA DANYCH'!$K:$K,'BAZA DANYCH'!$E:$E,$B52,'BAZA DANYCH'!$I:$I,$C52,'BAZA DANYCH'!$R:$R,E$37)</f>
        <v>0</v>
      </c>
      <c r="F52" s="66">
        <f>SUMIFS('BAZA DANYCH'!$K:$K,'BAZA DANYCH'!$E:$E,$B52,'BAZA DANYCH'!$I:$I,$C52,'BAZA DANYCH'!$R:$R,F$37)</f>
        <v>3</v>
      </c>
      <c r="G52" s="66">
        <f>SUMIFS('BAZA DANYCH'!$K:$K,'BAZA DANYCH'!$E:$E,$B52,'BAZA DANYCH'!$I:$I,$C52,'BAZA DANYCH'!$R:$R,G$37)</f>
        <v>63</v>
      </c>
      <c r="H52" s="66">
        <f>SUMIFS('BAZA DANYCH'!$K:$K,'BAZA DANYCH'!$E:$E,$B52,'BAZA DANYCH'!$I:$I,$C52,'BAZA DANYCH'!$R:$R,H$37)</f>
        <v>0</v>
      </c>
      <c r="I52" s="66">
        <f>SUMIFS('BAZA DANYCH'!$K:$K,'BAZA DANYCH'!$E:$E,$B52,'BAZA DANYCH'!$I:$I,$C52,'BAZA DANYCH'!$R:$R,I$37)</f>
        <v>0</v>
      </c>
      <c r="J52" s="66">
        <f>SUMIFS('BAZA DANYCH'!$K:$K,'BAZA DANYCH'!$E:$E,$B52,'BAZA DANYCH'!$I:$I,$C52,'BAZA DANYCH'!$R:$R,J$37)</f>
        <v>0</v>
      </c>
      <c r="K52" s="66">
        <f>SUMIFS('BAZA DANYCH'!$K:$K,'BAZA DANYCH'!$E:$E,$B52,'BAZA DANYCH'!$I:$I,$C52,'BAZA DANYCH'!$R:$R,K$37)</f>
        <v>0</v>
      </c>
      <c r="L52" s="66">
        <f>SUMIFS('BAZA DANYCH'!$K:$K,'BAZA DANYCH'!$E:$E,$B52,'BAZA DANYCH'!$I:$I,$C52,'BAZA DANYCH'!$R:$R,L$37)</f>
        <v>30</v>
      </c>
      <c r="M52" s="66">
        <f>SUMIFS('BAZA DANYCH'!$K:$K,'BAZA DANYCH'!$E:$E,$B52,'BAZA DANYCH'!$I:$I,$C52,'BAZA DANYCH'!$R:$R,M$37)</f>
        <v>0</v>
      </c>
      <c r="N52" s="66">
        <f>SUMIFS('BAZA DANYCH'!$K:$K,'BAZA DANYCH'!$E:$E,$B52,'BAZA DANYCH'!$I:$I,$C52,'BAZA DANYCH'!$R:$R,N$37)</f>
        <v>0</v>
      </c>
      <c r="O52" s="66">
        <f>SUMIFS('BAZA DANYCH'!$K:$K,'BAZA DANYCH'!$E:$E,$B52,'BAZA DANYCH'!$I:$I,$C52,'BAZA DANYCH'!$R:$R,O$37)</f>
        <v>0</v>
      </c>
      <c r="P52" s="66">
        <f>SUMIFS('BAZA DANYCH'!$K:$K,'BAZA DANYCH'!$E:$E,$B52,'BAZA DANYCH'!$I:$I,$C52,'BAZA DANYCH'!$R:$R,P$37)</f>
        <v>40</v>
      </c>
      <c r="Q52" s="66">
        <f>SUMIFS('BAZA DANYCH'!$K:$K,'BAZA DANYCH'!$E:$E,$B52,'BAZA DANYCH'!$I:$I,$C52,'BAZA DANYCH'!$R:$R,Q$37)</f>
        <v>0</v>
      </c>
      <c r="R52" s="66">
        <f>SUMIFS('BAZA DANYCH'!$K:$K,'BAZA DANYCH'!$E:$E,$B52,'BAZA DANYCH'!$I:$I,$C52,'BAZA DANYCH'!$R:$R,R$37)</f>
        <v>0</v>
      </c>
      <c r="S52" s="66">
        <f>SUMIFS('BAZA DANYCH'!$K:$K,'BAZA DANYCH'!$E:$E,$B52,'BAZA DANYCH'!$I:$I,$C52,'BAZA DANYCH'!$R:$R,S$37)</f>
        <v>0</v>
      </c>
      <c r="T52" s="66">
        <f>SUMIFS('BAZA DANYCH'!$K:$K,'BAZA DANYCH'!$E:$E,$B52,'BAZA DANYCH'!$I:$I,$C52,'BAZA DANYCH'!$R:$R,T$37)</f>
        <v>14</v>
      </c>
      <c r="U52" s="66">
        <f>SUMIFS('BAZA DANYCH'!$K:$K,'BAZA DANYCH'!$E:$E,$B52,'BAZA DANYCH'!$I:$I,$C52,'BAZA DANYCH'!$R:$R,U$37)</f>
        <v>0</v>
      </c>
      <c r="V52" s="66">
        <f>SUMIFS('BAZA DANYCH'!$K:$K,'BAZA DANYCH'!$E:$E,$B52,'BAZA DANYCH'!$I:$I,$C52,'BAZA DANYCH'!$R:$R,V$37)</f>
        <v>67</v>
      </c>
      <c r="W52" s="66">
        <f>SUMIFS('BAZA DANYCH'!$K:$K,'BAZA DANYCH'!$E:$E,$B52,'BAZA DANYCH'!$I:$I,$C52,'BAZA DANYCH'!$R:$R,W$37)</f>
        <v>0</v>
      </c>
      <c r="X52" s="66">
        <f>SUMIFS('BAZA DANYCH'!$K:$K,'BAZA DANYCH'!$E:$E,$B52,'BAZA DANYCH'!$I:$I,$C52,'BAZA DANYCH'!$R:$R,X$37)</f>
        <v>47</v>
      </c>
      <c r="Y52" s="66">
        <f>SUMIFS('BAZA DANYCH'!$K:$K,'BAZA DANYCH'!$E:$E,$B52,'BAZA DANYCH'!$I:$I,$C52,'BAZA DANYCH'!$R:$R,Y$37)</f>
        <v>0</v>
      </c>
      <c r="Z52" s="66">
        <f>SUMIFS('BAZA DANYCH'!$K:$K,'BAZA DANYCH'!$E:$E,$B52,'BAZA DANYCH'!$I:$I,$C52,'BAZA DANYCH'!$R:$R,Z$37)</f>
        <v>56</v>
      </c>
      <c r="AA52" s="66">
        <f>SUMIFS('BAZA DANYCH'!$K:$K,'BAZA DANYCH'!$E:$E,$B52,'BAZA DANYCH'!$I:$I,$C52,'BAZA DANYCH'!$R:$R,AA$37)</f>
        <v>0</v>
      </c>
      <c r="AB52" s="66">
        <f>SUMIFS('BAZA DANYCH'!$K:$K,'BAZA DANYCH'!$E:$E,$B52,'BAZA DANYCH'!$I:$I,$C52,'BAZA DANYCH'!$R:$R,AB$37)</f>
        <v>197</v>
      </c>
      <c r="AC52" s="66">
        <f>SUMIFS('BAZA DANYCH'!$K:$K,'BAZA DANYCH'!$E:$E,$B52,'BAZA DANYCH'!$I:$I,$C52,'BAZA DANYCH'!$R:$R,AC$37)</f>
        <v>138</v>
      </c>
      <c r="AD52" s="66">
        <f>SUMIFS('BAZA DANYCH'!$K:$K,'BAZA DANYCH'!$E:$E,$B52,'BAZA DANYCH'!$I:$I,$C52,'BAZA DANYCH'!$R:$R,AD$37)</f>
        <v>0</v>
      </c>
      <c r="AE52" s="66">
        <f>SUMIFS('BAZA DANYCH'!$K:$K,'BAZA DANYCH'!$E:$E,$B52,'BAZA DANYCH'!$I:$I,$C52,'BAZA DANYCH'!$R:$R,AE$37)</f>
        <v>137</v>
      </c>
      <c r="AF52" s="66">
        <f>SUMIFS('BAZA DANYCH'!$K:$K,'BAZA DANYCH'!$E:$E,$B52,'BAZA DANYCH'!$I:$I,$C52,'BAZA DANYCH'!$R:$R,AF$37)</f>
        <v>148</v>
      </c>
      <c r="AG52" s="66">
        <f>SUMIFS('BAZA DANYCH'!$K:$K,'BAZA DANYCH'!$E:$E,$B52,'BAZA DANYCH'!$I:$I,$C52,'BAZA DANYCH'!$R:$R,AG$37)</f>
        <v>0</v>
      </c>
      <c r="AH52" s="66">
        <f>SUMIFS('BAZA DANYCH'!$K:$K,'BAZA DANYCH'!$E:$E,$B52,'BAZA DANYCH'!$I:$I,$C52,'BAZA DANYCH'!$R:$R,AH$37)</f>
        <v>35</v>
      </c>
      <c r="AI52" s="66">
        <f>SUMIFS('BAZA DANYCH'!$K:$K,'BAZA DANYCH'!$E:$E,$B52,'BAZA DANYCH'!$I:$I,$C52,'BAZA DANYCH'!$R:$R,AI$37)</f>
        <v>0</v>
      </c>
      <c r="AJ52" s="66">
        <f>SUMIFS('BAZA DANYCH'!$K:$K,'BAZA DANYCH'!$E:$E,$B52,'BAZA DANYCH'!$I:$I,$C52,'BAZA DANYCH'!$R:$R,AJ$37)</f>
        <v>159</v>
      </c>
    </row>
    <row r="53" spans="2:36" x14ac:dyDescent="0.2">
      <c r="B53" s="143" t="s">
        <v>96</v>
      </c>
      <c r="C53" s="143"/>
      <c r="D53" s="73">
        <f t="shared" ref="D53:AJ53" si="18">SUM(D51:D52)</f>
        <v>2345</v>
      </c>
      <c r="E53" s="73">
        <f t="shared" si="18"/>
        <v>62</v>
      </c>
      <c r="F53" s="73">
        <f t="shared" si="18"/>
        <v>185</v>
      </c>
      <c r="G53" s="73">
        <f t="shared" si="18"/>
        <v>63</v>
      </c>
      <c r="H53" s="73">
        <f t="shared" si="18"/>
        <v>85</v>
      </c>
      <c r="I53" s="73">
        <f t="shared" si="18"/>
        <v>0</v>
      </c>
      <c r="J53" s="73">
        <f t="shared" si="18"/>
        <v>139</v>
      </c>
      <c r="K53" s="73">
        <f t="shared" si="18"/>
        <v>149</v>
      </c>
      <c r="L53" s="73">
        <f t="shared" si="18"/>
        <v>30</v>
      </c>
      <c r="M53" s="73">
        <f t="shared" si="18"/>
        <v>181</v>
      </c>
      <c r="N53" s="73">
        <f t="shared" si="18"/>
        <v>61</v>
      </c>
      <c r="O53" s="73">
        <f t="shared" si="18"/>
        <v>0</v>
      </c>
      <c r="P53" s="73">
        <f t="shared" si="18"/>
        <v>40</v>
      </c>
      <c r="Q53" s="73">
        <f t="shared" si="18"/>
        <v>67</v>
      </c>
      <c r="R53" s="73">
        <f t="shared" si="18"/>
        <v>0</v>
      </c>
      <c r="S53" s="73">
        <f t="shared" si="18"/>
        <v>0</v>
      </c>
      <c r="T53" s="73">
        <f t="shared" si="18"/>
        <v>14</v>
      </c>
      <c r="U53" s="73">
        <f t="shared" si="18"/>
        <v>51</v>
      </c>
      <c r="V53" s="73">
        <f t="shared" si="18"/>
        <v>67</v>
      </c>
      <c r="W53" s="73">
        <f t="shared" si="18"/>
        <v>0</v>
      </c>
      <c r="X53" s="73">
        <f t="shared" si="18"/>
        <v>47</v>
      </c>
      <c r="Y53" s="73">
        <f t="shared" si="18"/>
        <v>88</v>
      </c>
      <c r="Z53" s="73">
        <f t="shared" si="18"/>
        <v>56</v>
      </c>
      <c r="AA53" s="73">
        <f t="shared" si="18"/>
        <v>28</v>
      </c>
      <c r="AB53" s="73">
        <f t="shared" si="18"/>
        <v>197</v>
      </c>
      <c r="AC53" s="73">
        <f t="shared" si="18"/>
        <v>179</v>
      </c>
      <c r="AD53" s="73">
        <f t="shared" si="18"/>
        <v>0</v>
      </c>
      <c r="AE53" s="73">
        <f t="shared" si="18"/>
        <v>137</v>
      </c>
      <c r="AF53" s="73">
        <f t="shared" si="18"/>
        <v>148</v>
      </c>
      <c r="AG53" s="73">
        <f t="shared" si="18"/>
        <v>63</v>
      </c>
      <c r="AH53" s="73">
        <f t="shared" si="18"/>
        <v>35</v>
      </c>
      <c r="AI53" s="73">
        <f t="shared" si="18"/>
        <v>14</v>
      </c>
      <c r="AJ53" s="73">
        <f t="shared" si="18"/>
        <v>159</v>
      </c>
    </row>
    <row r="54" spans="2:36" x14ac:dyDescent="0.2">
      <c r="B54" s="15" t="str">
        <f>B20</f>
        <v>K6</v>
      </c>
      <c r="C54" s="15" t="str">
        <f>C20</f>
        <v>z Wrocławia</v>
      </c>
      <c r="D54" s="73">
        <f t="shared" ref="D54:D55" si="19">SUM(E54:AJ54)</f>
        <v>1105</v>
      </c>
      <c r="E54" s="66">
        <f>SUMIFS('BAZA DANYCH'!$K:$K,'BAZA DANYCH'!$E:$E,$B54,'BAZA DANYCH'!$I:$I,$C54,'BAZA DANYCH'!$R:$R,E$37)</f>
        <v>0</v>
      </c>
      <c r="F54" s="66">
        <f>SUMIFS('BAZA DANYCH'!$K:$K,'BAZA DANYCH'!$E:$E,$B54,'BAZA DANYCH'!$I:$I,$C54,'BAZA DANYCH'!$R:$R,F$37)</f>
        <v>65</v>
      </c>
      <c r="G54" s="66">
        <f>SUMIFS('BAZA DANYCH'!$K:$K,'BAZA DANYCH'!$E:$E,$B54,'BAZA DANYCH'!$I:$I,$C54,'BAZA DANYCH'!$R:$R,G$37)</f>
        <v>0</v>
      </c>
      <c r="H54" s="66">
        <f>SUMIFS('BAZA DANYCH'!$K:$K,'BAZA DANYCH'!$E:$E,$B54,'BAZA DANYCH'!$I:$I,$C54,'BAZA DANYCH'!$R:$R,H$37)</f>
        <v>0</v>
      </c>
      <c r="I54" s="66">
        <f>SUMIFS('BAZA DANYCH'!$K:$K,'BAZA DANYCH'!$E:$E,$B54,'BAZA DANYCH'!$I:$I,$C54,'BAZA DANYCH'!$R:$R,I$37)</f>
        <v>0</v>
      </c>
      <c r="J54" s="66">
        <f>SUMIFS('BAZA DANYCH'!$K:$K,'BAZA DANYCH'!$E:$E,$B54,'BAZA DANYCH'!$I:$I,$C54,'BAZA DANYCH'!$R:$R,J$37)</f>
        <v>0</v>
      </c>
      <c r="K54" s="66">
        <f>SUMIFS('BAZA DANYCH'!$K:$K,'BAZA DANYCH'!$E:$E,$B54,'BAZA DANYCH'!$I:$I,$C54,'BAZA DANYCH'!$R:$R,K$37)</f>
        <v>0</v>
      </c>
      <c r="L54" s="66">
        <f>SUMIFS('BAZA DANYCH'!$K:$K,'BAZA DANYCH'!$E:$E,$B54,'BAZA DANYCH'!$I:$I,$C54,'BAZA DANYCH'!$R:$R,L$37)</f>
        <v>0</v>
      </c>
      <c r="M54" s="66">
        <f>SUMIFS('BAZA DANYCH'!$K:$K,'BAZA DANYCH'!$E:$E,$B54,'BAZA DANYCH'!$I:$I,$C54,'BAZA DANYCH'!$R:$R,M$37)</f>
        <v>0</v>
      </c>
      <c r="N54" s="66">
        <f>SUMIFS('BAZA DANYCH'!$K:$K,'BAZA DANYCH'!$E:$E,$B54,'BAZA DANYCH'!$I:$I,$C54,'BAZA DANYCH'!$R:$R,N$37)</f>
        <v>133</v>
      </c>
      <c r="O54" s="66">
        <f>SUMIFS('BAZA DANYCH'!$K:$K,'BAZA DANYCH'!$E:$E,$B54,'BAZA DANYCH'!$I:$I,$C54,'BAZA DANYCH'!$R:$R,O$37)</f>
        <v>0</v>
      </c>
      <c r="P54" s="66">
        <f>SUMIFS('BAZA DANYCH'!$K:$K,'BAZA DANYCH'!$E:$E,$B54,'BAZA DANYCH'!$I:$I,$C54,'BAZA DANYCH'!$R:$R,P$37)</f>
        <v>0</v>
      </c>
      <c r="Q54" s="66">
        <f>SUMIFS('BAZA DANYCH'!$K:$K,'BAZA DANYCH'!$E:$E,$B54,'BAZA DANYCH'!$I:$I,$C54,'BAZA DANYCH'!$R:$R,Q$37)</f>
        <v>0</v>
      </c>
      <c r="R54" s="66">
        <f>SUMIFS('BAZA DANYCH'!$K:$K,'BAZA DANYCH'!$E:$E,$B54,'BAZA DANYCH'!$I:$I,$C54,'BAZA DANYCH'!$R:$R,R$37)</f>
        <v>0</v>
      </c>
      <c r="S54" s="66">
        <f>SUMIFS('BAZA DANYCH'!$K:$K,'BAZA DANYCH'!$E:$E,$B54,'BAZA DANYCH'!$I:$I,$C54,'BAZA DANYCH'!$R:$R,S$37)</f>
        <v>0</v>
      </c>
      <c r="T54" s="66">
        <f>SUMIFS('BAZA DANYCH'!$K:$K,'BAZA DANYCH'!$E:$E,$B54,'BAZA DANYCH'!$I:$I,$C54,'BAZA DANYCH'!$R:$R,T$37)</f>
        <v>0</v>
      </c>
      <c r="U54" s="66">
        <f>SUMIFS('BAZA DANYCH'!$K:$K,'BAZA DANYCH'!$E:$E,$B54,'BAZA DANYCH'!$I:$I,$C54,'BAZA DANYCH'!$R:$R,U$37)</f>
        <v>0</v>
      </c>
      <c r="V54" s="66">
        <f>SUMIFS('BAZA DANYCH'!$K:$K,'BAZA DANYCH'!$E:$E,$B54,'BAZA DANYCH'!$I:$I,$C54,'BAZA DANYCH'!$R:$R,V$37)</f>
        <v>150</v>
      </c>
      <c r="W54" s="66">
        <f>SUMIFS('BAZA DANYCH'!$K:$K,'BAZA DANYCH'!$E:$E,$B54,'BAZA DANYCH'!$I:$I,$C54,'BAZA DANYCH'!$R:$R,W$37)</f>
        <v>0</v>
      </c>
      <c r="X54" s="66">
        <f>SUMIFS('BAZA DANYCH'!$K:$K,'BAZA DANYCH'!$E:$E,$B54,'BAZA DANYCH'!$I:$I,$C54,'BAZA DANYCH'!$R:$R,X$37)</f>
        <v>130</v>
      </c>
      <c r="Y54" s="66">
        <f>SUMIFS('BAZA DANYCH'!$K:$K,'BAZA DANYCH'!$E:$E,$B54,'BAZA DANYCH'!$I:$I,$C54,'BAZA DANYCH'!$R:$R,Y$37)</f>
        <v>0</v>
      </c>
      <c r="Z54" s="66">
        <f>SUMIFS('BAZA DANYCH'!$K:$K,'BAZA DANYCH'!$E:$E,$B54,'BAZA DANYCH'!$I:$I,$C54,'BAZA DANYCH'!$R:$R,Z$37)</f>
        <v>194</v>
      </c>
      <c r="AA54" s="66">
        <f>SUMIFS('BAZA DANYCH'!$K:$K,'BAZA DANYCH'!$E:$E,$B54,'BAZA DANYCH'!$I:$I,$C54,'BAZA DANYCH'!$R:$R,AA$37)</f>
        <v>0</v>
      </c>
      <c r="AB54" s="66">
        <f>SUMIFS('BAZA DANYCH'!$K:$K,'BAZA DANYCH'!$E:$E,$B54,'BAZA DANYCH'!$I:$I,$C54,'BAZA DANYCH'!$R:$R,AB$37)</f>
        <v>143</v>
      </c>
      <c r="AC54" s="66">
        <f>SUMIFS('BAZA DANYCH'!$K:$K,'BAZA DANYCH'!$E:$E,$B54,'BAZA DANYCH'!$I:$I,$C54,'BAZA DANYCH'!$R:$R,AC$37)</f>
        <v>0</v>
      </c>
      <c r="AD54" s="66">
        <f>SUMIFS('BAZA DANYCH'!$K:$K,'BAZA DANYCH'!$E:$E,$B54,'BAZA DANYCH'!$I:$I,$C54,'BAZA DANYCH'!$R:$R,AD$37)</f>
        <v>0</v>
      </c>
      <c r="AE54" s="66">
        <f>SUMIFS('BAZA DANYCH'!$K:$K,'BAZA DANYCH'!$E:$E,$B54,'BAZA DANYCH'!$I:$I,$C54,'BAZA DANYCH'!$R:$R,AE$37)</f>
        <v>0</v>
      </c>
      <c r="AF54" s="66">
        <f>SUMIFS('BAZA DANYCH'!$K:$K,'BAZA DANYCH'!$E:$E,$B54,'BAZA DANYCH'!$I:$I,$C54,'BAZA DANYCH'!$R:$R,AF$37)</f>
        <v>177</v>
      </c>
      <c r="AG54" s="66">
        <f>SUMIFS('BAZA DANYCH'!$K:$K,'BAZA DANYCH'!$E:$E,$B54,'BAZA DANYCH'!$I:$I,$C54,'BAZA DANYCH'!$R:$R,AG$37)</f>
        <v>0</v>
      </c>
      <c r="AH54" s="66">
        <f>SUMIFS('BAZA DANYCH'!$K:$K,'BAZA DANYCH'!$E:$E,$B54,'BAZA DANYCH'!$I:$I,$C54,'BAZA DANYCH'!$R:$R,AH$37)</f>
        <v>0</v>
      </c>
      <c r="AI54" s="66">
        <f>SUMIFS('BAZA DANYCH'!$K:$K,'BAZA DANYCH'!$E:$E,$B54,'BAZA DANYCH'!$I:$I,$C54,'BAZA DANYCH'!$R:$R,AI$37)</f>
        <v>0</v>
      </c>
      <c r="AJ54" s="66">
        <f>SUMIFS('BAZA DANYCH'!$K:$K,'BAZA DANYCH'!$E:$E,$B54,'BAZA DANYCH'!$I:$I,$C54,'BAZA DANYCH'!$R:$R,AJ$37)</f>
        <v>113</v>
      </c>
    </row>
    <row r="55" spans="2:36" x14ac:dyDescent="0.2">
      <c r="B55" s="15" t="str">
        <f>B21</f>
        <v>K6</v>
      </c>
      <c r="C55" s="15" t="str">
        <f>C21</f>
        <v>do Wrocławia</v>
      </c>
      <c r="D55" s="73">
        <f t="shared" si="19"/>
        <v>1053</v>
      </c>
      <c r="E55" s="66">
        <f>SUMIFS('BAZA DANYCH'!$K:$K,'BAZA DANYCH'!$E:$E,$B55,'BAZA DANYCH'!$I:$I,$C55,'BAZA DANYCH'!$R:$R,E$37)</f>
        <v>0</v>
      </c>
      <c r="F55" s="66">
        <f>SUMIFS('BAZA DANYCH'!$K:$K,'BAZA DANYCH'!$E:$E,$B55,'BAZA DANYCH'!$I:$I,$C55,'BAZA DANYCH'!$R:$R,F$37)</f>
        <v>0</v>
      </c>
      <c r="G55" s="66">
        <f>SUMIFS('BAZA DANYCH'!$K:$K,'BAZA DANYCH'!$E:$E,$B55,'BAZA DANYCH'!$I:$I,$C55,'BAZA DANYCH'!$R:$R,G$37)</f>
        <v>0</v>
      </c>
      <c r="H55" s="66">
        <f>SUMIFS('BAZA DANYCH'!$K:$K,'BAZA DANYCH'!$E:$E,$B55,'BAZA DANYCH'!$I:$I,$C55,'BAZA DANYCH'!$R:$R,H$37)</f>
        <v>228</v>
      </c>
      <c r="I55" s="66">
        <f>SUMIFS('BAZA DANYCH'!$K:$K,'BAZA DANYCH'!$E:$E,$B55,'BAZA DANYCH'!$I:$I,$C55,'BAZA DANYCH'!$R:$R,I$37)</f>
        <v>0</v>
      </c>
      <c r="J55" s="66">
        <f>SUMIFS('BAZA DANYCH'!$K:$K,'BAZA DANYCH'!$E:$E,$B55,'BAZA DANYCH'!$I:$I,$C55,'BAZA DANYCH'!$R:$R,J$37)</f>
        <v>184</v>
      </c>
      <c r="K55" s="66">
        <f>SUMIFS('BAZA DANYCH'!$K:$K,'BAZA DANYCH'!$E:$E,$B55,'BAZA DANYCH'!$I:$I,$C55,'BAZA DANYCH'!$R:$R,K$37)</f>
        <v>0</v>
      </c>
      <c r="L55" s="66">
        <f>SUMIFS('BAZA DANYCH'!$K:$K,'BAZA DANYCH'!$E:$E,$B55,'BAZA DANYCH'!$I:$I,$C55,'BAZA DANYCH'!$R:$R,L$37)</f>
        <v>0</v>
      </c>
      <c r="M55" s="66">
        <f>SUMIFS('BAZA DANYCH'!$K:$K,'BAZA DANYCH'!$E:$E,$B55,'BAZA DANYCH'!$I:$I,$C55,'BAZA DANYCH'!$R:$R,M$37)</f>
        <v>122</v>
      </c>
      <c r="N55" s="66">
        <f>SUMIFS('BAZA DANYCH'!$K:$K,'BAZA DANYCH'!$E:$E,$B55,'BAZA DANYCH'!$I:$I,$C55,'BAZA DANYCH'!$R:$R,N$37)</f>
        <v>0</v>
      </c>
      <c r="O55" s="66">
        <f>SUMIFS('BAZA DANYCH'!$K:$K,'BAZA DANYCH'!$E:$E,$B55,'BAZA DANYCH'!$I:$I,$C55,'BAZA DANYCH'!$R:$R,O$37)</f>
        <v>0</v>
      </c>
      <c r="P55" s="66">
        <f>SUMIFS('BAZA DANYCH'!$K:$K,'BAZA DANYCH'!$E:$E,$B55,'BAZA DANYCH'!$I:$I,$C55,'BAZA DANYCH'!$R:$R,P$37)</f>
        <v>0</v>
      </c>
      <c r="Q55" s="66">
        <f>SUMIFS('BAZA DANYCH'!$K:$K,'BAZA DANYCH'!$E:$E,$B55,'BAZA DANYCH'!$I:$I,$C55,'BAZA DANYCH'!$R:$R,Q$37)</f>
        <v>0</v>
      </c>
      <c r="R55" s="66">
        <f>SUMIFS('BAZA DANYCH'!$K:$K,'BAZA DANYCH'!$E:$E,$B55,'BAZA DANYCH'!$I:$I,$C55,'BAZA DANYCH'!$R:$R,R$37)</f>
        <v>123</v>
      </c>
      <c r="S55" s="66">
        <f>SUMIFS('BAZA DANYCH'!$K:$K,'BAZA DANYCH'!$E:$E,$B55,'BAZA DANYCH'!$I:$I,$C55,'BAZA DANYCH'!$R:$R,S$37)</f>
        <v>0</v>
      </c>
      <c r="T55" s="66">
        <f>SUMIFS('BAZA DANYCH'!$K:$K,'BAZA DANYCH'!$E:$E,$B55,'BAZA DANYCH'!$I:$I,$C55,'BAZA DANYCH'!$R:$R,T$37)</f>
        <v>0</v>
      </c>
      <c r="U55" s="66">
        <f>SUMIFS('BAZA DANYCH'!$K:$K,'BAZA DANYCH'!$E:$E,$B55,'BAZA DANYCH'!$I:$I,$C55,'BAZA DANYCH'!$R:$R,U$37)</f>
        <v>0</v>
      </c>
      <c r="V55" s="66">
        <f>SUMIFS('BAZA DANYCH'!$K:$K,'BAZA DANYCH'!$E:$E,$B55,'BAZA DANYCH'!$I:$I,$C55,'BAZA DANYCH'!$R:$R,V$37)</f>
        <v>0</v>
      </c>
      <c r="W55" s="66">
        <f>SUMIFS('BAZA DANYCH'!$K:$K,'BAZA DANYCH'!$E:$E,$B55,'BAZA DANYCH'!$I:$I,$C55,'BAZA DANYCH'!$R:$R,W$37)</f>
        <v>0</v>
      </c>
      <c r="X55" s="66">
        <f>SUMIFS('BAZA DANYCH'!$K:$K,'BAZA DANYCH'!$E:$E,$B55,'BAZA DANYCH'!$I:$I,$C55,'BAZA DANYCH'!$R:$R,X$37)</f>
        <v>118</v>
      </c>
      <c r="Y55" s="66">
        <f>SUMIFS('BAZA DANYCH'!$K:$K,'BAZA DANYCH'!$E:$E,$B55,'BAZA DANYCH'!$I:$I,$C55,'BAZA DANYCH'!$R:$R,Y$37)</f>
        <v>0</v>
      </c>
      <c r="Z55" s="66">
        <f>SUMIFS('BAZA DANYCH'!$K:$K,'BAZA DANYCH'!$E:$E,$B55,'BAZA DANYCH'!$I:$I,$C55,'BAZA DANYCH'!$R:$R,Z$37)</f>
        <v>0</v>
      </c>
      <c r="AA55" s="66">
        <f>SUMIFS('BAZA DANYCH'!$K:$K,'BAZA DANYCH'!$E:$E,$B55,'BAZA DANYCH'!$I:$I,$C55,'BAZA DANYCH'!$R:$R,AA$37)</f>
        <v>0</v>
      </c>
      <c r="AB55" s="66">
        <f>SUMIFS('BAZA DANYCH'!$K:$K,'BAZA DANYCH'!$E:$E,$B55,'BAZA DANYCH'!$I:$I,$C55,'BAZA DANYCH'!$R:$R,AB$37)</f>
        <v>163</v>
      </c>
      <c r="AC55" s="66">
        <f>SUMIFS('BAZA DANYCH'!$K:$K,'BAZA DANYCH'!$E:$E,$B55,'BAZA DANYCH'!$I:$I,$C55,'BAZA DANYCH'!$R:$R,AC$37)</f>
        <v>0</v>
      </c>
      <c r="AD55" s="66">
        <f>SUMIFS('BAZA DANYCH'!$K:$K,'BAZA DANYCH'!$E:$E,$B55,'BAZA DANYCH'!$I:$I,$C55,'BAZA DANYCH'!$R:$R,AD$37)</f>
        <v>0</v>
      </c>
      <c r="AE55" s="66">
        <f>SUMIFS('BAZA DANYCH'!$K:$K,'BAZA DANYCH'!$E:$E,$B55,'BAZA DANYCH'!$I:$I,$C55,'BAZA DANYCH'!$R:$R,AE$37)</f>
        <v>115</v>
      </c>
      <c r="AF55" s="66">
        <f>SUMIFS('BAZA DANYCH'!$K:$K,'BAZA DANYCH'!$E:$E,$B55,'BAZA DANYCH'!$I:$I,$C55,'BAZA DANYCH'!$R:$R,AF$37)</f>
        <v>0</v>
      </c>
      <c r="AG55" s="66">
        <f>SUMIFS('BAZA DANYCH'!$K:$K,'BAZA DANYCH'!$E:$E,$B55,'BAZA DANYCH'!$I:$I,$C55,'BAZA DANYCH'!$R:$R,AG$37)</f>
        <v>0</v>
      </c>
      <c r="AH55" s="66">
        <f>SUMIFS('BAZA DANYCH'!$K:$K,'BAZA DANYCH'!$E:$E,$B55,'BAZA DANYCH'!$I:$I,$C55,'BAZA DANYCH'!$R:$R,AH$37)</f>
        <v>0</v>
      </c>
      <c r="AI55" s="66">
        <f>SUMIFS('BAZA DANYCH'!$K:$K,'BAZA DANYCH'!$E:$E,$B55,'BAZA DANYCH'!$I:$I,$C55,'BAZA DANYCH'!$R:$R,AI$37)</f>
        <v>0</v>
      </c>
      <c r="AJ55" s="66">
        <f>SUMIFS('BAZA DANYCH'!$K:$K,'BAZA DANYCH'!$E:$E,$B55,'BAZA DANYCH'!$I:$I,$C55,'BAZA DANYCH'!$R:$R,AJ$37)</f>
        <v>0</v>
      </c>
    </row>
    <row r="56" spans="2:36" x14ac:dyDescent="0.2">
      <c r="B56" s="143" t="s">
        <v>97</v>
      </c>
      <c r="C56" s="143"/>
      <c r="D56" s="73">
        <f t="shared" ref="D56:AJ56" si="20">SUM(D54:D55)</f>
        <v>2158</v>
      </c>
      <c r="E56" s="73">
        <f t="shared" si="20"/>
        <v>0</v>
      </c>
      <c r="F56" s="73">
        <f t="shared" si="20"/>
        <v>65</v>
      </c>
      <c r="G56" s="73">
        <f t="shared" si="20"/>
        <v>0</v>
      </c>
      <c r="H56" s="73">
        <f t="shared" si="20"/>
        <v>228</v>
      </c>
      <c r="I56" s="73">
        <f t="shared" si="20"/>
        <v>0</v>
      </c>
      <c r="J56" s="73">
        <f t="shared" si="20"/>
        <v>184</v>
      </c>
      <c r="K56" s="73">
        <f t="shared" si="20"/>
        <v>0</v>
      </c>
      <c r="L56" s="73">
        <f t="shared" si="20"/>
        <v>0</v>
      </c>
      <c r="M56" s="73">
        <f t="shared" si="20"/>
        <v>122</v>
      </c>
      <c r="N56" s="73">
        <f t="shared" si="20"/>
        <v>133</v>
      </c>
      <c r="O56" s="73">
        <f t="shared" si="20"/>
        <v>0</v>
      </c>
      <c r="P56" s="73">
        <f t="shared" si="20"/>
        <v>0</v>
      </c>
      <c r="Q56" s="73">
        <f t="shared" si="20"/>
        <v>0</v>
      </c>
      <c r="R56" s="73">
        <f t="shared" si="20"/>
        <v>123</v>
      </c>
      <c r="S56" s="73">
        <f t="shared" si="20"/>
        <v>0</v>
      </c>
      <c r="T56" s="73">
        <f t="shared" si="20"/>
        <v>0</v>
      </c>
      <c r="U56" s="73">
        <f t="shared" si="20"/>
        <v>0</v>
      </c>
      <c r="V56" s="73">
        <f t="shared" si="20"/>
        <v>150</v>
      </c>
      <c r="W56" s="73">
        <f t="shared" si="20"/>
        <v>0</v>
      </c>
      <c r="X56" s="73">
        <f t="shared" si="20"/>
        <v>248</v>
      </c>
      <c r="Y56" s="73">
        <f t="shared" si="20"/>
        <v>0</v>
      </c>
      <c r="Z56" s="73">
        <f t="shared" si="20"/>
        <v>194</v>
      </c>
      <c r="AA56" s="73">
        <f t="shared" si="20"/>
        <v>0</v>
      </c>
      <c r="AB56" s="73">
        <f t="shared" si="20"/>
        <v>306</v>
      </c>
      <c r="AC56" s="73">
        <f t="shared" si="20"/>
        <v>0</v>
      </c>
      <c r="AD56" s="73">
        <f t="shared" si="20"/>
        <v>0</v>
      </c>
      <c r="AE56" s="73">
        <f t="shared" si="20"/>
        <v>115</v>
      </c>
      <c r="AF56" s="73">
        <f t="shared" si="20"/>
        <v>177</v>
      </c>
      <c r="AG56" s="73">
        <f t="shared" si="20"/>
        <v>0</v>
      </c>
      <c r="AH56" s="73">
        <f t="shared" si="20"/>
        <v>0</v>
      </c>
      <c r="AI56" s="73">
        <f t="shared" si="20"/>
        <v>0</v>
      </c>
      <c r="AJ56" s="73">
        <f t="shared" si="20"/>
        <v>113</v>
      </c>
    </row>
    <row r="57" spans="2:36" x14ac:dyDescent="0.2">
      <c r="B57" s="15" t="str">
        <f>B23</f>
        <v>K7</v>
      </c>
      <c r="C57" s="15" t="str">
        <f>C23</f>
        <v>do Wrocławia</v>
      </c>
      <c r="D57" s="73">
        <f t="shared" ref="D57:D58" si="21">SUM(E57:AJ57)</f>
        <v>1478</v>
      </c>
      <c r="E57" s="66">
        <f>SUMIFS('BAZA DANYCH'!$K:$K,'BAZA DANYCH'!$E:$E,$B57,'BAZA DANYCH'!$I:$I,$C57,'BAZA DANYCH'!$R:$R,E$37)</f>
        <v>0</v>
      </c>
      <c r="F57" s="66">
        <f>SUMIFS('BAZA DANYCH'!$K:$K,'BAZA DANYCH'!$E:$E,$B57,'BAZA DANYCH'!$I:$I,$C57,'BAZA DANYCH'!$R:$R,F$37)</f>
        <v>46</v>
      </c>
      <c r="G57" s="66">
        <f>SUMIFS('BAZA DANYCH'!$K:$K,'BAZA DANYCH'!$E:$E,$B57,'BAZA DANYCH'!$I:$I,$C57,'BAZA DANYCH'!$R:$R,G$37)</f>
        <v>0</v>
      </c>
      <c r="H57" s="66">
        <f>SUMIFS('BAZA DANYCH'!$K:$K,'BAZA DANYCH'!$E:$E,$B57,'BAZA DANYCH'!$I:$I,$C57,'BAZA DANYCH'!$R:$R,H$37)</f>
        <v>0</v>
      </c>
      <c r="I57" s="66">
        <f>SUMIFS('BAZA DANYCH'!$K:$K,'BAZA DANYCH'!$E:$E,$B57,'BAZA DANYCH'!$I:$I,$C57,'BAZA DANYCH'!$R:$R,I$37)</f>
        <v>143</v>
      </c>
      <c r="J57" s="66">
        <f>SUMIFS('BAZA DANYCH'!$K:$K,'BAZA DANYCH'!$E:$E,$B57,'BAZA DANYCH'!$I:$I,$C57,'BAZA DANYCH'!$R:$R,J$37)</f>
        <v>74</v>
      </c>
      <c r="K57" s="66">
        <f>SUMIFS('BAZA DANYCH'!$K:$K,'BAZA DANYCH'!$E:$E,$B57,'BAZA DANYCH'!$I:$I,$C57,'BAZA DANYCH'!$R:$R,K$37)</f>
        <v>0</v>
      </c>
      <c r="L57" s="66">
        <f>SUMIFS('BAZA DANYCH'!$K:$K,'BAZA DANYCH'!$E:$E,$B57,'BAZA DANYCH'!$I:$I,$C57,'BAZA DANYCH'!$R:$R,L$37)</f>
        <v>0</v>
      </c>
      <c r="M57" s="66">
        <f>SUMIFS('BAZA DANYCH'!$K:$K,'BAZA DANYCH'!$E:$E,$B57,'BAZA DANYCH'!$I:$I,$C57,'BAZA DANYCH'!$R:$R,M$37)</f>
        <v>119</v>
      </c>
      <c r="N57" s="66">
        <f>SUMIFS('BAZA DANYCH'!$K:$K,'BAZA DANYCH'!$E:$E,$B57,'BAZA DANYCH'!$I:$I,$C57,'BAZA DANYCH'!$R:$R,N$37)</f>
        <v>179</v>
      </c>
      <c r="O57" s="66">
        <f>SUMIFS('BAZA DANYCH'!$K:$K,'BAZA DANYCH'!$E:$E,$B57,'BAZA DANYCH'!$I:$I,$C57,'BAZA DANYCH'!$R:$R,O$37)</f>
        <v>0</v>
      </c>
      <c r="P57" s="66">
        <f>SUMIFS('BAZA DANYCH'!$K:$K,'BAZA DANYCH'!$E:$E,$B57,'BAZA DANYCH'!$I:$I,$C57,'BAZA DANYCH'!$R:$R,P$37)</f>
        <v>0</v>
      </c>
      <c r="Q57" s="66">
        <f>SUMIFS('BAZA DANYCH'!$K:$K,'BAZA DANYCH'!$E:$E,$B57,'BAZA DANYCH'!$I:$I,$C57,'BAZA DANYCH'!$R:$R,Q$37)</f>
        <v>0</v>
      </c>
      <c r="R57" s="66">
        <f>SUMIFS('BAZA DANYCH'!$K:$K,'BAZA DANYCH'!$E:$E,$B57,'BAZA DANYCH'!$I:$I,$C57,'BAZA DANYCH'!$R:$R,R$37)</f>
        <v>447</v>
      </c>
      <c r="S57" s="66">
        <f>SUMIFS('BAZA DANYCH'!$K:$K,'BAZA DANYCH'!$E:$E,$B57,'BAZA DANYCH'!$I:$I,$C57,'BAZA DANYCH'!$R:$R,S$37)</f>
        <v>0</v>
      </c>
      <c r="T57" s="66">
        <f>SUMIFS('BAZA DANYCH'!$K:$K,'BAZA DANYCH'!$E:$E,$B57,'BAZA DANYCH'!$I:$I,$C57,'BAZA DANYCH'!$R:$R,T$37)</f>
        <v>0</v>
      </c>
      <c r="U57" s="66">
        <f>SUMIFS('BAZA DANYCH'!$K:$K,'BAZA DANYCH'!$E:$E,$B57,'BAZA DANYCH'!$I:$I,$C57,'BAZA DANYCH'!$R:$R,U$37)</f>
        <v>0</v>
      </c>
      <c r="V57" s="66">
        <f>SUMIFS('BAZA DANYCH'!$K:$K,'BAZA DANYCH'!$E:$E,$B57,'BAZA DANYCH'!$I:$I,$C57,'BAZA DANYCH'!$R:$R,V$37)</f>
        <v>66</v>
      </c>
      <c r="W57" s="66">
        <f>SUMIFS('BAZA DANYCH'!$K:$K,'BAZA DANYCH'!$E:$E,$B57,'BAZA DANYCH'!$I:$I,$C57,'BAZA DANYCH'!$R:$R,W$37)</f>
        <v>0</v>
      </c>
      <c r="X57" s="66">
        <f>SUMIFS('BAZA DANYCH'!$K:$K,'BAZA DANYCH'!$E:$E,$B57,'BAZA DANYCH'!$I:$I,$C57,'BAZA DANYCH'!$R:$R,X$37)</f>
        <v>60</v>
      </c>
      <c r="Y57" s="66">
        <f>SUMIFS('BAZA DANYCH'!$K:$K,'BAZA DANYCH'!$E:$E,$B57,'BAZA DANYCH'!$I:$I,$C57,'BAZA DANYCH'!$R:$R,Y$37)</f>
        <v>0</v>
      </c>
      <c r="Z57" s="66">
        <f>SUMIFS('BAZA DANYCH'!$K:$K,'BAZA DANYCH'!$E:$E,$B57,'BAZA DANYCH'!$I:$I,$C57,'BAZA DANYCH'!$R:$R,Z$37)</f>
        <v>78</v>
      </c>
      <c r="AA57" s="66">
        <f>SUMIFS('BAZA DANYCH'!$K:$K,'BAZA DANYCH'!$E:$E,$B57,'BAZA DANYCH'!$I:$I,$C57,'BAZA DANYCH'!$R:$R,AA$37)</f>
        <v>0</v>
      </c>
      <c r="AB57" s="66">
        <f>SUMIFS('BAZA DANYCH'!$K:$K,'BAZA DANYCH'!$E:$E,$B57,'BAZA DANYCH'!$I:$I,$C57,'BAZA DANYCH'!$R:$R,AB$37)</f>
        <v>0</v>
      </c>
      <c r="AC57" s="66">
        <f>SUMIFS('BAZA DANYCH'!$K:$K,'BAZA DANYCH'!$E:$E,$B57,'BAZA DANYCH'!$I:$I,$C57,'BAZA DANYCH'!$R:$R,AC$37)</f>
        <v>0</v>
      </c>
      <c r="AD57" s="66">
        <f>SUMIFS('BAZA DANYCH'!$K:$K,'BAZA DANYCH'!$E:$E,$B57,'BAZA DANYCH'!$I:$I,$C57,'BAZA DANYCH'!$R:$R,AD$37)</f>
        <v>93</v>
      </c>
      <c r="AE57" s="66">
        <f>SUMIFS('BAZA DANYCH'!$K:$K,'BAZA DANYCH'!$E:$E,$B57,'BAZA DANYCH'!$I:$I,$C57,'BAZA DANYCH'!$R:$R,AE$37)</f>
        <v>0</v>
      </c>
      <c r="AF57" s="66">
        <f>SUMIFS('BAZA DANYCH'!$K:$K,'BAZA DANYCH'!$E:$E,$B57,'BAZA DANYCH'!$I:$I,$C57,'BAZA DANYCH'!$R:$R,AF$37)</f>
        <v>0</v>
      </c>
      <c r="AG57" s="66">
        <f>SUMIFS('BAZA DANYCH'!$K:$K,'BAZA DANYCH'!$E:$E,$B57,'BAZA DANYCH'!$I:$I,$C57,'BAZA DANYCH'!$R:$R,AG$37)</f>
        <v>66</v>
      </c>
      <c r="AH57" s="66">
        <f>SUMIFS('BAZA DANYCH'!$K:$K,'BAZA DANYCH'!$E:$E,$B57,'BAZA DANYCH'!$I:$I,$C57,'BAZA DANYCH'!$R:$R,AH$37)</f>
        <v>99</v>
      </c>
      <c r="AI57" s="66">
        <f>SUMIFS('BAZA DANYCH'!$K:$K,'BAZA DANYCH'!$E:$E,$B57,'BAZA DANYCH'!$I:$I,$C57,'BAZA DANYCH'!$R:$R,AI$37)</f>
        <v>0</v>
      </c>
      <c r="AJ57" s="66">
        <f>SUMIFS('BAZA DANYCH'!$K:$K,'BAZA DANYCH'!$E:$E,$B57,'BAZA DANYCH'!$I:$I,$C57,'BAZA DANYCH'!$R:$R,AJ$37)</f>
        <v>8</v>
      </c>
    </row>
    <row r="58" spans="2:36" x14ac:dyDescent="0.2">
      <c r="B58" s="15" t="str">
        <f>B24</f>
        <v>K7</v>
      </c>
      <c r="C58" s="15" t="str">
        <f>C24</f>
        <v>z Wrocławia</v>
      </c>
      <c r="D58" s="73">
        <f t="shared" si="21"/>
        <v>1463</v>
      </c>
      <c r="E58" s="66">
        <f>SUMIFS('BAZA DANYCH'!$K:$K,'BAZA DANYCH'!$E:$E,$B58,'BAZA DANYCH'!$I:$I,$C58,'BAZA DANYCH'!$R:$R,E$37)</f>
        <v>0</v>
      </c>
      <c r="F58" s="66">
        <f>SUMIFS('BAZA DANYCH'!$K:$K,'BAZA DANYCH'!$E:$E,$B58,'BAZA DANYCH'!$I:$I,$C58,'BAZA DANYCH'!$R:$R,F$37)</f>
        <v>119</v>
      </c>
      <c r="G58" s="66">
        <f>SUMIFS('BAZA DANYCH'!$K:$K,'BAZA DANYCH'!$E:$E,$B58,'BAZA DANYCH'!$I:$I,$C58,'BAZA DANYCH'!$R:$R,G$37)</f>
        <v>0</v>
      </c>
      <c r="H58" s="66">
        <f>SUMIFS('BAZA DANYCH'!$K:$K,'BAZA DANYCH'!$E:$E,$B58,'BAZA DANYCH'!$I:$I,$C58,'BAZA DANYCH'!$R:$R,H$37)</f>
        <v>45</v>
      </c>
      <c r="I58" s="66">
        <f>SUMIFS('BAZA DANYCH'!$K:$K,'BAZA DANYCH'!$E:$E,$B58,'BAZA DANYCH'!$I:$I,$C58,'BAZA DANYCH'!$R:$R,I$37)</f>
        <v>0</v>
      </c>
      <c r="J58" s="66">
        <f>SUMIFS('BAZA DANYCH'!$K:$K,'BAZA DANYCH'!$E:$E,$B58,'BAZA DANYCH'!$I:$I,$C58,'BAZA DANYCH'!$R:$R,J$37)</f>
        <v>0</v>
      </c>
      <c r="K58" s="66">
        <f>SUMIFS('BAZA DANYCH'!$K:$K,'BAZA DANYCH'!$E:$E,$B58,'BAZA DANYCH'!$I:$I,$C58,'BAZA DANYCH'!$R:$R,K$37)</f>
        <v>110</v>
      </c>
      <c r="L58" s="66">
        <f>SUMIFS('BAZA DANYCH'!$K:$K,'BAZA DANYCH'!$E:$E,$B58,'BAZA DANYCH'!$I:$I,$C58,'BAZA DANYCH'!$R:$R,L$37)</f>
        <v>0</v>
      </c>
      <c r="M58" s="66">
        <f>SUMIFS('BAZA DANYCH'!$K:$K,'BAZA DANYCH'!$E:$E,$B58,'BAZA DANYCH'!$I:$I,$C58,'BAZA DANYCH'!$R:$R,M$37)</f>
        <v>0</v>
      </c>
      <c r="N58" s="66">
        <f>SUMIFS('BAZA DANYCH'!$K:$K,'BAZA DANYCH'!$E:$E,$B58,'BAZA DANYCH'!$I:$I,$C58,'BAZA DANYCH'!$R:$R,N$37)</f>
        <v>94</v>
      </c>
      <c r="O58" s="66">
        <f>SUMIFS('BAZA DANYCH'!$K:$K,'BAZA DANYCH'!$E:$E,$B58,'BAZA DANYCH'!$I:$I,$C58,'BAZA DANYCH'!$R:$R,O$37)</f>
        <v>0</v>
      </c>
      <c r="P58" s="66">
        <f>SUMIFS('BAZA DANYCH'!$K:$K,'BAZA DANYCH'!$E:$E,$B58,'BAZA DANYCH'!$I:$I,$C58,'BAZA DANYCH'!$R:$R,P$37)</f>
        <v>0</v>
      </c>
      <c r="Q58" s="66">
        <f>SUMIFS('BAZA DANYCH'!$K:$K,'BAZA DANYCH'!$E:$E,$B58,'BAZA DANYCH'!$I:$I,$C58,'BAZA DANYCH'!$R:$R,Q$37)</f>
        <v>0</v>
      </c>
      <c r="R58" s="66">
        <f>SUMIFS('BAZA DANYCH'!$K:$K,'BAZA DANYCH'!$E:$E,$B58,'BAZA DANYCH'!$I:$I,$C58,'BAZA DANYCH'!$R:$R,R$37)</f>
        <v>0</v>
      </c>
      <c r="S58" s="66">
        <f>SUMIFS('BAZA DANYCH'!$K:$K,'BAZA DANYCH'!$E:$E,$B58,'BAZA DANYCH'!$I:$I,$C58,'BAZA DANYCH'!$R:$R,S$37)</f>
        <v>0</v>
      </c>
      <c r="T58" s="66">
        <f>SUMIFS('BAZA DANYCH'!$K:$K,'BAZA DANYCH'!$E:$E,$B58,'BAZA DANYCH'!$I:$I,$C58,'BAZA DANYCH'!$R:$R,T$37)</f>
        <v>0</v>
      </c>
      <c r="U58" s="66">
        <f>SUMIFS('BAZA DANYCH'!$K:$K,'BAZA DANYCH'!$E:$E,$B58,'BAZA DANYCH'!$I:$I,$C58,'BAZA DANYCH'!$R:$R,U$37)</f>
        <v>158</v>
      </c>
      <c r="V58" s="66">
        <f>SUMIFS('BAZA DANYCH'!$K:$K,'BAZA DANYCH'!$E:$E,$B58,'BAZA DANYCH'!$I:$I,$C58,'BAZA DANYCH'!$R:$R,V$37)</f>
        <v>0</v>
      </c>
      <c r="W58" s="66">
        <f>SUMIFS('BAZA DANYCH'!$K:$K,'BAZA DANYCH'!$E:$E,$B58,'BAZA DANYCH'!$I:$I,$C58,'BAZA DANYCH'!$R:$R,W$37)</f>
        <v>0</v>
      </c>
      <c r="X58" s="66">
        <f>SUMIFS('BAZA DANYCH'!$K:$K,'BAZA DANYCH'!$E:$E,$B58,'BAZA DANYCH'!$I:$I,$C58,'BAZA DANYCH'!$R:$R,X$37)</f>
        <v>91</v>
      </c>
      <c r="Y58" s="66">
        <f>SUMIFS('BAZA DANYCH'!$K:$K,'BAZA DANYCH'!$E:$E,$B58,'BAZA DANYCH'!$I:$I,$C58,'BAZA DANYCH'!$R:$R,Y$37)</f>
        <v>0</v>
      </c>
      <c r="Z58" s="66">
        <f>SUMIFS('BAZA DANYCH'!$K:$K,'BAZA DANYCH'!$E:$E,$B58,'BAZA DANYCH'!$I:$I,$C58,'BAZA DANYCH'!$R:$R,Z$37)</f>
        <v>264</v>
      </c>
      <c r="AA58" s="66">
        <f>SUMIFS('BAZA DANYCH'!$K:$K,'BAZA DANYCH'!$E:$E,$B58,'BAZA DANYCH'!$I:$I,$C58,'BAZA DANYCH'!$R:$R,AA$37)</f>
        <v>0</v>
      </c>
      <c r="AB58" s="66">
        <f>SUMIFS('BAZA DANYCH'!$K:$K,'BAZA DANYCH'!$E:$E,$B58,'BAZA DANYCH'!$I:$I,$C58,'BAZA DANYCH'!$R:$R,AB$37)</f>
        <v>92</v>
      </c>
      <c r="AC58" s="66">
        <f>SUMIFS('BAZA DANYCH'!$K:$K,'BAZA DANYCH'!$E:$E,$B58,'BAZA DANYCH'!$I:$I,$C58,'BAZA DANYCH'!$R:$R,AC$37)</f>
        <v>84</v>
      </c>
      <c r="AD58" s="66">
        <f>SUMIFS('BAZA DANYCH'!$K:$K,'BAZA DANYCH'!$E:$E,$B58,'BAZA DANYCH'!$I:$I,$C58,'BAZA DANYCH'!$R:$R,AD$37)</f>
        <v>0</v>
      </c>
      <c r="AE58" s="66">
        <f>SUMIFS('BAZA DANYCH'!$K:$K,'BAZA DANYCH'!$E:$E,$B58,'BAZA DANYCH'!$I:$I,$C58,'BAZA DANYCH'!$R:$R,AE$37)</f>
        <v>0</v>
      </c>
      <c r="AF58" s="66">
        <f>SUMIFS('BAZA DANYCH'!$K:$K,'BAZA DANYCH'!$E:$E,$B58,'BAZA DANYCH'!$I:$I,$C58,'BAZA DANYCH'!$R:$R,AF$37)</f>
        <v>99</v>
      </c>
      <c r="AG58" s="66">
        <f>SUMIFS('BAZA DANYCH'!$K:$K,'BAZA DANYCH'!$E:$E,$B58,'BAZA DANYCH'!$I:$I,$C58,'BAZA DANYCH'!$R:$R,AG$37)</f>
        <v>175</v>
      </c>
      <c r="AH58" s="66">
        <f>SUMIFS('BAZA DANYCH'!$K:$K,'BAZA DANYCH'!$E:$E,$B58,'BAZA DANYCH'!$I:$I,$C58,'BAZA DANYCH'!$R:$R,AH$37)</f>
        <v>0</v>
      </c>
      <c r="AI58" s="66">
        <f>SUMIFS('BAZA DANYCH'!$K:$K,'BAZA DANYCH'!$E:$E,$B58,'BAZA DANYCH'!$I:$I,$C58,'BAZA DANYCH'!$R:$R,AI$37)</f>
        <v>0</v>
      </c>
      <c r="AJ58" s="66">
        <f>SUMIFS('BAZA DANYCH'!$K:$K,'BAZA DANYCH'!$E:$E,$B58,'BAZA DANYCH'!$I:$I,$C58,'BAZA DANYCH'!$R:$R,AJ$37)</f>
        <v>132</v>
      </c>
    </row>
    <row r="59" spans="2:36" x14ac:dyDescent="0.2">
      <c r="B59" s="143" t="s">
        <v>98</v>
      </c>
      <c r="C59" s="143"/>
      <c r="D59" s="73">
        <f t="shared" ref="D59:AJ59" si="22">SUM(D57:D58)</f>
        <v>2941</v>
      </c>
      <c r="E59" s="73">
        <f t="shared" si="22"/>
        <v>0</v>
      </c>
      <c r="F59" s="73">
        <f t="shared" si="22"/>
        <v>165</v>
      </c>
      <c r="G59" s="73">
        <f t="shared" si="22"/>
        <v>0</v>
      </c>
      <c r="H59" s="73">
        <f t="shared" si="22"/>
        <v>45</v>
      </c>
      <c r="I59" s="73">
        <f t="shared" si="22"/>
        <v>143</v>
      </c>
      <c r="J59" s="73">
        <f t="shared" si="22"/>
        <v>74</v>
      </c>
      <c r="K59" s="73">
        <f t="shared" si="22"/>
        <v>110</v>
      </c>
      <c r="L59" s="73">
        <f t="shared" si="22"/>
        <v>0</v>
      </c>
      <c r="M59" s="73">
        <f t="shared" si="22"/>
        <v>119</v>
      </c>
      <c r="N59" s="73">
        <f t="shared" si="22"/>
        <v>273</v>
      </c>
      <c r="O59" s="73">
        <f t="shared" si="22"/>
        <v>0</v>
      </c>
      <c r="P59" s="73">
        <f t="shared" si="22"/>
        <v>0</v>
      </c>
      <c r="Q59" s="73">
        <f t="shared" si="22"/>
        <v>0</v>
      </c>
      <c r="R59" s="73">
        <f t="shared" si="22"/>
        <v>447</v>
      </c>
      <c r="S59" s="73">
        <f t="shared" si="22"/>
        <v>0</v>
      </c>
      <c r="T59" s="73">
        <f t="shared" si="22"/>
        <v>0</v>
      </c>
      <c r="U59" s="73">
        <f t="shared" si="22"/>
        <v>158</v>
      </c>
      <c r="V59" s="73">
        <f t="shared" si="22"/>
        <v>66</v>
      </c>
      <c r="W59" s="73">
        <f t="shared" si="22"/>
        <v>0</v>
      </c>
      <c r="X59" s="73">
        <f t="shared" si="22"/>
        <v>151</v>
      </c>
      <c r="Y59" s="73">
        <f t="shared" si="22"/>
        <v>0</v>
      </c>
      <c r="Z59" s="73">
        <f t="shared" si="22"/>
        <v>342</v>
      </c>
      <c r="AA59" s="73">
        <f t="shared" si="22"/>
        <v>0</v>
      </c>
      <c r="AB59" s="73">
        <f t="shared" si="22"/>
        <v>92</v>
      </c>
      <c r="AC59" s="73">
        <f t="shared" si="22"/>
        <v>84</v>
      </c>
      <c r="AD59" s="73">
        <f t="shared" si="22"/>
        <v>93</v>
      </c>
      <c r="AE59" s="73">
        <f t="shared" si="22"/>
        <v>0</v>
      </c>
      <c r="AF59" s="73">
        <f t="shared" si="22"/>
        <v>99</v>
      </c>
      <c r="AG59" s="73">
        <f t="shared" si="22"/>
        <v>241</v>
      </c>
      <c r="AH59" s="73">
        <f t="shared" si="22"/>
        <v>99</v>
      </c>
      <c r="AI59" s="73">
        <f t="shared" si="22"/>
        <v>0</v>
      </c>
      <c r="AJ59" s="73">
        <f t="shared" si="22"/>
        <v>140</v>
      </c>
    </row>
    <row r="60" spans="2:36" x14ac:dyDescent="0.2">
      <c r="B60" s="15" t="str">
        <f>B26</f>
        <v>K8</v>
      </c>
      <c r="C60" s="15" t="str">
        <f>C26</f>
        <v>do Wrocławia</v>
      </c>
      <c r="D60" s="73">
        <f t="shared" ref="D60:D61" si="23">SUM(E60:AJ60)</f>
        <v>1716</v>
      </c>
      <c r="E60" s="66">
        <f>SUMIFS('BAZA DANYCH'!$K:$K,'BAZA DANYCH'!$E:$E,$B60,'BAZA DANYCH'!$I:$I,$C60,'BAZA DANYCH'!$R:$R,E$37)</f>
        <v>164</v>
      </c>
      <c r="F60" s="66">
        <f>SUMIFS('BAZA DANYCH'!$K:$K,'BAZA DANYCH'!$E:$E,$B60,'BAZA DANYCH'!$I:$I,$C60,'BAZA DANYCH'!$R:$R,F$37)</f>
        <v>0</v>
      </c>
      <c r="G60" s="66">
        <f>SUMIFS('BAZA DANYCH'!$K:$K,'BAZA DANYCH'!$E:$E,$B60,'BAZA DANYCH'!$I:$I,$C60,'BAZA DANYCH'!$R:$R,G$37)</f>
        <v>228</v>
      </c>
      <c r="H60" s="66">
        <f>SUMIFS('BAZA DANYCH'!$K:$K,'BAZA DANYCH'!$E:$E,$B60,'BAZA DANYCH'!$I:$I,$C60,'BAZA DANYCH'!$R:$R,H$37)</f>
        <v>0</v>
      </c>
      <c r="I60" s="66">
        <f>SUMIFS('BAZA DANYCH'!$K:$K,'BAZA DANYCH'!$E:$E,$B60,'BAZA DANYCH'!$I:$I,$C60,'BAZA DANYCH'!$R:$R,I$37)</f>
        <v>362</v>
      </c>
      <c r="J60" s="66">
        <f>SUMIFS('BAZA DANYCH'!$K:$K,'BAZA DANYCH'!$E:$E,$B60,'BAZA DANYCH'!$I:$I,$C60,'BAZA DANYCH'!$R:$R,J$37)</f>
        <v>0</v>
      </c>
      <c r="K60" s="66">
        <f>SUMIFS('BAZA DANYCH'!$K:$K,'BAZA DANYCH'!$E:$E,$B60,'BAZA DANYCH'!$I:$I,$C60,'BAZA DANYCH'!$R:$R,K$37)</f>
        <v>0</v>
      </c>
      <c r="L60" s="66">
        <f>SUMIFS('BAZA DANYCH'!$K:$K,'BAZA DANYCH'!$E:$E,$B60,'BAZA DANYCH'!$I:$I,$C60,'BAZA DANYCH'!$R:$R,L$37)</f>
        <v>0</v>
      </c>
      <c r="M60" s="66">
        <f>SUMIFS('BAZA DANYCH'!$K:$K,'BAZA DANYCH'!$E:$E,$B60,'BAZA DANYCH'!$I:$I,$C60,'BAZA DANYCH'!$R:$R,M$37)</f>
        <v>247</v>
      </c>
      <c r="N60" s="66">
        <f>SUMIFS('BAZA DANYCH'!$K:$K,'BAZA DANYCH'!$E:$E,$B60,'BAZA DANYCH'!$I:$I,$C60,'BAZA DANYCH'!$R:$R,N$37)</f>
        <v>0</v>
      </c>
      <c r="O60" s="66">
        <f>SUMIFS('BAZA DANYCH'!$K:$K,'BAZA DANYCH'!$E:$E,$B60,'BAZA DANYCH'!$I:$I,$C60,'BAZA DANYCH'!$R:$R,O$37)</f>
        <v>0</v>
      </c>
      <c r="P60" s="66">
        <f>SUMIFS('BAZA DANYCH'!$K:$K,'BAZA DANYCH'!$E:$E,$B60,'BAZA DANYCH'!$I:$I,$C60,'BAZA DANYCH'!$R:$R,P$37)</f>
        <v>165</v>
      </c>
      <c r="Q60" s="66">
        <f>SUMIFS('BAZA DANYCH'!$K:$K,'BAZA DANYCH'!$E:$E,$B60,'BAZA DANYCH'!$I:$I,$C60,'BAZA DANYCH'!$R:$R,Q$37)</f>
        <v>0</v>
      </c>
      <c r="R60" s="66">
        <f>SUMIFS('BAZA DANYCH'!$K:$K,'BAZA DANYCH'!$E:$E,$B60,'BAZA DANYCH'!$I:$I,$C60,'BAZA DANYCH'!$R:$R,R$37)</f>
        <v>0</v>
      </c>
      <c r="S60" s="66">
        <f>SUMIFS('BAZA DANYCH'!$K:$K,'BAZA DANYCH'!$E:$E,$B60,'BAZA DANYCH'!$I:$I,$C60,'BAZA DANYCH'!$R:$R,S$37)</f>
        <v>0</v>
      </c>
      <c r="T60" s="66">
        <f>SUMIFS('BAZA DANYCH'!$K:$K,'BAZA DANYCH'!$E:$E,$B60,'BAZA DANYCH'!$I:$I,$C60,'BAZA DANYCH'!$R:$R,T$37)</f>
        <v>0</v>
      </c>
      <c r="U60" s="66">
        <f>SUMIFS('BAZA DANYCH'!$K:$K,'BAZA DANYCH'!$E:$E,$B60,'BAZA DANYCH'!$I:$I,$C60,'BAZA DANYCH'!$R:$R,U$37)</f>
        <v>0</v>
      </c>
      <c r="V60" s="66">
        <f>SUMIFS('BAZA DANYCH'!$K:$K,'BAZA DANYCH'!$E:$E,$B60,'BAZA DANYCH'!$I:$I,$C60,'BAZA DANYCH'!$R:$R,V$37)</f>
        <v>105</v>
      </c>
      <c r="W60" s="66">
        <f>SUMIFS('BAZA DANYCH'!$K:$K,'BAZA DANYCH'!$E:$E,$B60,'BAZA DANYCH'!$I:$I,$C60,'BAZA DANYCH'!$R:$R,W$37)</f>
        <v>0</v>
      </c>
      <c r="X60" s="66">
        <f>SUMIFS('BAZA DANYCH'!$K:$K,'BAZA DANYCH'!$E:$E,$B60,'BAZA DANYCH'!$I:$I,$C60,'BAZA DANYCH'!$R:$R,X$37)</f>
        <v>151</v>
      </c>
      <c r="Y60" s="66">
        <f>SUMIFS('BAZA DANYCH'!$K:$K,'BAZA DANYCH'!$E:$E,$B60,'BAZA DANYCH'!$I:$I,$C60,'BAZA DANYCH'!$R:$R,Y$37)</f>
        <v>80</v>
      </c>
      <c r="Z60" s="66">
        <f>SUMIFS('BAZA DANYCH'!$K:$K,'BAZA DANYCH'!$E:$E,$B60,'BAZA DANYCH'!$I:$I,$C60,'BAZA DANYCH'!$R:$R,Z$37)</f>
        <v>0</v>
      </c>
      <c r="AA60" s="66">
        <f>SUMIFS('BAZA DANYCH'!$K:$K,'BAZA DANYCH'!$E:$E,$B60,'BAZA DANYCH'!$I:$I,$C60,'BAZA DANYCH'!$R:$R,AA$37)</f>
        <v>0</v>
      </c>
      <c r="AB60" s="66">
        <f>SUMIFS('BAZA DANYCH'!$K:$K,'BAZA DANYCH'!$E:$E,$B60,'BAZA DANYCH'!$I:$I,$C60,'BAZA DANYCH'!$R:$R,AB$37)</f>
        <v>0</v>
      </c>
      <c r="AC60" s="66">
        <f>SUMIFS('BAZA DANYCH'!$K:$K,'BAZA DANYCH'!$E:$E,$B60,'BAZA DANYCH'!$I:$I,$C60,'BAZA DANYCH'!$R:$R,AC$37)</f>
        <v>0</v>
      </c>
      <c r="AD60" s="66">
        <f>SUMIFS('BAZA DANYCH'!$K:$K,'BAZA DANYCH'!$E:$E,$B60,'BAZA DANYCH'!$I:$I,$C60,'BAZA DANYCH'!$R:$R,AD$37)</f>
        <v>92</v>
      </c>
      <c r="AE60" s="66">
        <f>SUMIFS('BAZA DANYCH'!$K:$K,'BAZA DANYCH'!$E:$E,$B60,'BAZA DANYCH'!$I:$I,$C60,'BAZA DANYCH'!$R:$R,AE$37)</f>
        <v>0</v>
      </c>
      <c r="AF60" s="66">
        <f>SUMIFS('BAZA DANYCH'!$K:$K,'BAZA DANYCH'!$E:$E,$B60,'BAZA DANYCH'!$I:$I,$C60,'BAZA DANYCH'!$R:$R,AF$37)</f>
        <v>0</v>
      </c>
      <c r="AG60" s="66">
        <f>SUMIFS('BAZA DANYCH'!$K:$K,'BAZA DANYCH'!$E:$E,$B60,'BAZA DANYCH'!$I:$I,$C60,'BAZA DANYCH'!$R:$R,AG$37)</f>
        <v>122</v>
      </c>
      <c r="AH60" s="66">
        <f>SUMIFS('BAZA DANYCH'!$K:$K,'BAZA DANYCH'!$E:$E,$B60,'BAZA DANYCH'!$I:$I,$C60,'BAZA DANYCH'!$R:$R,AH$37)</f>
        <v>0</v>
      </c>
      <c r="AI60" s="66">
        <f>SUMIFS('BAZA DANYCH'!$K:$K,'BAZA DANYCH'!$E:$E,$B60,'BAZA DANYCH'!$I:$I,$C60,'BAZA DANYCH'!$R:$R,AI$37)</f>
        <v>0</v>
      </c>
      <c r="AJ60" s="66">
        <f>SUMIFS('BAZA DANYCH'!$K:$K,'BAZA DANYCH'!$E:$E,$B60,'BAZA DANYCH'!$I:$I,$C60,'BAZA DANYCH'!$R:$R,AJ$37)</f>
        <v>0</v>
      </c>
    </row>
    <row r="61" spans="2:36" x14ac:dyDescent="0.2">
      <c r="B61" s="15" t="str">
        <f>B27</f>
        <v>K8</v>
      </c>
      <c r="C61" s="15" t="str">
        <f>C27</f>
        <v>z Wrocławia</v>
      </c>
      <c r="D61" s="73">
        <f t="shared" si="23"/>
        <v>1443</v>
      </c>
      <c r="E61" s="66">
        <f>SUMIFS('BAZA DANYCH'!$K:$K,'BAZA DANYCH'!$E:$E,$B61,'BAZA DANYCH'!$I:$I,$C61,'BAZA DANYCH'!$R:$R,E$37)</f>
        <v>0</v>
      </c>
      <c r="F61" s="66">
        <f>SUMIFS('BAZA DANYCH'!$K:$K,'BAZA DANYCH'!$E:$E,$B61,'BAZA DANYCH'!$I:$I,$C61,'BAZA DANYCH'!$R:$R,F$37)</f>
        <v>0</v>
      </c>
      <c r="G61" s="66">
        <f>SUMIFS('BAZA DANYCH'!$K:$K,'BAZA DANYCH'!$E:$E,$B61,'BAZA DANYCH'!$I:$I,$C61,'BAZA DANYCH'!$R:$R,G$37)</f>
        <v>63</v>
      </c>
      <c r="H61" s="66">
        <f>SUMIFS('BAZA DANYCH'!$K:$K,'BAZA DANYCH'!$E:$E,$B61,'BAZA DANYCH'!$I:$I,$C61,'BAZA DANYCH'!$R:$R,H$37)</f>
        <v>0</v>
      </c>
      <c r="I61" s="66">
        <f>SUMIFS('BAZA DANYCH'!$K:$K,'BAZA DANYCH'!$E:$E,$B61,'BAZA DANYCH'!$I:$I,$C61,'BAZA DANYCH'!$R:$R,I$37)</f>
        <v>0</v>
      </c>
      <c r="J61" s="66">
        <f>SUMIFS('BAZA DANYCH'!$K:$K,'BAZA DANYCH'!$E:$E,$B61,'BAZA DANYCH'!$I:$I,$C61,'BAZA DANYCH'!$R:$R,J$37)</f>
        <v>0</v>
      </c>
      <c r="K61" s="66">
        <f>SUMIFS('BAZA DANYCH'!$K:$K,'BAZA DANYCH'!$E:$E,$B61,'BAZA DANYCH'!$I:$I,$C61,'BAZA DANYCH'!$R:$R,K$37)</f>
        <v>0</v>
      </c>
      <c r="L61" s="66">
        <f>SUMIFS('BAZA DANYCH'!$K:$K,'BAZA DANYCH'!$E:$E,$B61,'BAZA DANYCH'!$I:$I,$C61,'BAZA DANYCH'!$R:$R,L$37)</f>
        <v>257</v>
      </c>
      <c r="M61" s="66">
        <f>SUMIFS('BAZA DANYCH'!$K:$K,'BAZA DANYCH'!$E:$E,$B61,'BAZA DANYCH'!$I:$I,$C61,'BAZA DANYCH'!$R:$R,M$37)</f>
        <v>0</v>
      </c>
      <c r="N61" s="66">
        <f>SUMIFS('BAZA DANYCH'!$K:$K,'BAZA DANYCH'!$E:$E,$B61,'BAZA DANYCH'!$I:$I,$C61,'BAZA DANYCH'!$R:$R,N$37)</f>
        <v>0</v>
      </c>
      <c r="O61" s="66">
        <f>SUMIFS('BAZA DANYCH'!$K:$K,'BAZA DANYCH'!$E:$E,$B61,'BAZA DANYCH'!$I:$I,$C61,'BAZA DANYCH'!$R:$R,O$37)</f>
        <v>0</v>
      </c>
      <c r="P61" s="66">
        <f>SUMIFS('BAZA DANYCH'!$K:$K,'BAZA DANYCH'!$E:$E,$B61,'BAZA DANYCH'!$I:$I,$C61,'BAZA DANYCH'!$R:$R,P$37)</f>
        <v>0</v>
      </c>
      <c r="Q61" s="66">
        <f>SUMIFS('BAZA DANYCH'!$K:$K,'BAZA DANYCH'!$E:$E,$B61,'BAZA DANYCH'!$I:$I,$C61,'BAZA DANYCH'!$R:$R,Q$37)</f>
        <v>36</v>
      </c>
      <c r="R61" s="66">
        <f>SUMIFS('BAZA DANYCH'!$K:$K,'BAZA DANYCH'!$E:$E,$B61,'BAZA DANYCH'!$I:$I,$C61,'BAZA DANYCH'!$R:$R,R$37)</f>
        <v>0</v>
      </c>
      <c r="S61" s="66">
        <f>SUMIFS('BAZA DANYCH'!$K:$K,'BAZA DANYCH'!$E:$E,$B61,'BAZA DANYCH'!$I:$I,$C61,'BAZA DANYCH'!$R:$R,S$37)</f>
        <v>0</v>
      </c>
      <c r="T61" s="66">
        <f>SUMIFS('BAZA DANYCH'!$K:$K,'BAZA DANYCH'!$E:$E,$B61,'BAZA DANYCH'!$I:$I,$C61,'BAZA DANYCH'!$R:$R,T$37)</f>
        <v>0</v>
      </c>
      <c r="U61" s="66">
        <f>SUMIFS('BAZA DANYCH'!$K:$K,'BAZA DANYCH'!$E:$E,$B61,'BAZA DANYCH'!$I:$I,$C61,'BAZA DANYCH'!$R:$R,U$37)</f>
        <v>115</v>
      </c>
      <c r="V61" s="66">
        <f>SUMIFS('BAZA DANYCH'!$K:$K,'BAZA DANYCH'!$E:$E,$B61,'BAZA DANYCH'!$I:$I,$C61,'BAZA DANYCH'!$R:$R,V$37)</f>
        <v>0</v>
      </c>
      <c r="W61" s="66">
        <f>SUMIFS('BAZA DANYCH'!$K:$K,'BAZA DANYCH'!$E:$E,$B61,'BAZA DANYCH'!$I:$I,$C61,'BAZA DANYCH'!$R:$R,W$37)</f>
        <v>0</v>
      </c>
      <c r="X61" s="66">
        <f>SUMIFS('BAZA DANYCH'!$K:$K,'BAZA DANYCH'!$E:$E,$B61,'BAZA DANYCH'!$I:$I,$C61,'BAZA DANYCH'!$R:$R,X$37)</f>
        <v>208</v>
      </c>
      <c r="Y61" s="66">
        <f>SUMIFS('BAZA DANYCH'!$K:$K,'BAZA DANYCH'!$E:$E,$B61,'BAZA DANYCH'!$I:$I,$C61,'BAZA DANYCH'!$R:$R,Y$37)</f>
        <v>0</v>
      </c>
      <c r="Z61" s="66">
        <f>SUMIFS('BAZA DANYCH'!$K:$K,'BAZA DANYCH'!$E:$E,$B61,'BAZA DANYCH'!$I:$I,$C61,'BAZA DANYCH'!$R:$R,Z$37)</f>
        <v>0</v>
      </c>
      <c r="AA61" s="66">
        <f>SUMIFS('BAZA DANYCH'!$K:$K,'BAZA DANYCH'!$E:$E,$B61,'BAZA DANYCH'!$I:$I,$C61,'BAZA DANYCH'!$R:$R,AA$37)</f>
        <v>0</v>
      </c>
      <c r="AB61" s="66">
        <f>SUMIFS('BAZA DANYCH'!$K:$K,'BAZA DANYCH'!$E:$E,$B61,'BAZA DANYCH'!$I:$I,$C61,'BAZA DANYCH'!$R:$R,AB$37)</f>
        <v>186</v>
      </c>
      <c r="AC61" s="66">
        <f>SUMIFS('BAZA DANYCH'!$K:$K,'BAZA DANYCH'!$E:$E,$B61,'BAZA DANYCH'!$I:$I,$C61,'BAZA DANYCH'!$R:$R,AC$37)</f>
        <v>271</v>
      </c>
      <c r="AD61" s="66">
        <f>SUMIFS('BAZA DANYCH'!$K:$K,'BAZA DANYCH'!$E:$E,$B61,'BAZA DANYCH'!$I:$I,$C61,'BAZA DANYCH'!$R:$R,AD$37)</f>
        <v>0</v>
      </c>
      <c r="AE61" s="66">
        <f>SUMIFS('BAZA DANYCH'!$K:$K,'BAZA DANYCH'!$E:$E,$B61,'BAZA DANYCH'!$I:$I,$C61,'BAZA DANYCH'!$R:$R,AE$37)</f>
        <v>173</v>
      </c>
      <c r="AF61" s="66">
        <f>SUMIFS('BAZA DANYCH'!$K:$K,'BAZA DANYCH'!$E:$E,$B61,'BAZA DANYCH'!$I:$I,$C61,'BAZA DANYCH'!$R:$R,AF$37)</f>
        <v>0</v>
      </c>
      <c r="AG61" s="66">
        <f>SUMIFS('BAZA DANYCH'!$K:$K,'BAZA DANYCH'!$E:$E,$B61,'BAZA DANYCH'!$I:$I,$C61,'BAZA DANYCH'!$R:$R,AG$37)</f>
        <v>134</v>
      </c>
      <c r="AH61" s="66">
        <f>SUMIFS('BAZA DANYCH'!$K:$K,'BAZA DANYCH'!$E:$E,$B61,'BAZA DANYCH'!$I:$I,$C61,'BAZA DANYCH'!$R:$R,AH$37)</f>
        <v>0</v>
      </c>
      <c r="AI61" s="66">
        <f>SUMIFS('BAZA DANYCH'!$K:$K,'BAZA DANYCH'!$E:$E,$B61,'BAZA DANYCH'!$I:$I,$C61,'BAZA DANYCH'!$R:$R,AI$37)</f>
        <v>0</v>
      </c>
      <c r="AJ61" s="66">
        <f>SUMIFS('BAZA DANYCH'!$K:$K,'BAZA DANYCH'!$E:$E,$B61,'BAZA DANYCH'!$I:$I,$C61,'BAZA DANYCH'!$R:$R,AJ$37)</f>
        <v>0</v>
      </c>
    </row>
    <row r="62" spans="2:36" x14ac:dyDescent="0.2">
      <c r="B62" s="143" t="s">
        <v>99</v>
      </c>
      <c r="C62" s="143"/>
      <c r="D62" s="73">
        <f t="shared" ref="D62:AJ62" si="24">SUM(D60:D61)</f>
        <v>3159</v>
      </c>
      <c r="E62" s="73">
        <f t="shared" si="24"/>
        <v>164</v>
      </c>
      <c r="F62" s="73">
        <f t="shared" si="24"/>
        <v>0</v>
      </c>
      <c r="G62" s="73">
        <f t="shared" si="24"/>
        <v>291</v>
      </c>
      <c r="H62" s="73">
        <f t="shared" si="24"/>
        <v>0</v>
      </c>
      <c r="I62" s="73">
        <f t="shared" si="24"/>
        <v>362</v>
      </c>
      <c r="J62" s="73">
        <f t="shared" si="24"/>
        <v>0</v>
      </c>
      <c r="K62" s="73">
        <f t="shared" si="24"/>
        <v>0</v>
      </c>
      <c r="L62" s="73">
        <f t="shared" si="24"/>
        <v>257</v>
      </c>
      <c r="M62" s="73">
        <f t="shared" si="24"/>
        <v>247</v>
      </c>
      <c r="N62" s="73">
        <f t="shared" si="24"/>
        <v>0</v>
      </c>
      <c r="O62" s="73">
        <f t="shared" si="24"/>
        <v>0</v>
      </c>
      <c r="P62" s="73">
        <f t="shared" si="24"/>
        <v>165</v>
      </c>
      <c r="Q62" s="73">
        <f t="shared" si="24"/>
        <v>36</v>
      </c>
      <c r="R62" s="73">
        <f t="shared" si="24"/>
        <v>0</v>
      </c>
      <c r="S62" s="73">
        <f t="shared" si="24"/>
        <v>0</v>
      </c>
      <c r="T62" s="73">
        <f t="shared" si="24"/>
        <v>0</v>
      </c>
      <c r="U62" s="73">
        <f t="shared" si="24"/>
        <v>115</v>
      </c>
      <c r="V62" s="73">
        <f t="shared" si="24"/>
        <v>105</v>
      </c>
      <c r="W62" s="73">
        <f t="shared" si="24"/>
        <v>0</v>
      </c>
      <c r="X62" s="73">
        <f t="shared" si="24"/>
        <v>359</v>
      </c>
      <c r="Y62" s="73">
        <f t="shared" si="24"/>
        <v>80</v>
      </c>
      <c r="Z62" s="73">
        <f t="shared" si="24"/>
        <v>0</v>
      </c>
      <c r="AA62" s="73">
        <f t="shared" si="24"/>
        <v>0</v>
      </c>
      <c r="AB62" s="73">
        <f t="shared" si="24"/>
        <v>186</v>
      </c>
      <c r="AC62" s="73">
        <f t="shared" si="24"/>
        <v>271</v>
      </c>
      <c r="AD62" s="73">
        <f t="shared" si="24"/>
        <v>92</v>
      </c>
      <c r="AE62" s="73">
        <f t="shared" si="24"/>
        <v>173</v>
      </c>
      <c r="AF62" s="73">
        <f t="shared" si="24"/>
        <v>0</v>
      </c>
      <c r="AG62" s="73">
        <f t="shared" si="24"/>
        <v>256</v>
      </c>
      <c r="AH62" s="73">
        <f t="shared" si="24"/>
        <v>0</v>
      </c>
      <c r="AI62" s="73">
        <f t="shared" si="24"/>
        <v>0</v>
      </c>
      <c r="AJ62" s="73">
        <f t="shared" si="24"/>
        <v>0</v>
      </c>
    </row>
    <row r="63" spans="2:36" x14ac:dyDescent="0.2">
      <c r="B63" s="15" t="str">
        <f>B29</f>
        <v>K9</v>
      </c>
      <c r="C63" s="15" t="str">
        <f>C29</f>
        <v>z Wrocławia</v>
      </c>
      <c r="D63" s="73">
        <f t="shared" ref="D63:D64" si="25">SUM(E63:AJ63)</f>
        <v>1360</v>
      </c>
      <c r="E63" s="66">
        <f>SUMIFS('BAZA DANYCH'!$K:$K,'BAZA DANYCH'!$E:$E,$B63,'BAZA DANYCH'!$I:$I,$C63,'BAZA DANYCH'!$R:$R,E$37)</f>
        <v>139</v>
      </c>
      <c r="F63" s="66">
        <f>SUMIFS('BAZA DANYCH'!$K:$K,'BAZA DANYCH'!$E:$E,$B63,'BAZA DANYCH'!$I:$I,$C63,'BAZA DANYCH'!$R:$R,F$37)</f>
        <v>0</v>
      </c>
      <c r="G63" s="66">
        <f>SUMIFS('BAZA DANYCH'!$K:$K,'BAZA DANYCH'!$E:$E,$B63,'BAZA DANYCH'!$I:$I,$C63,'BAZA DANYCH'!$R:$R,G$37)</f>
        <v>56</v>
      </c>
      <c r="H63" s="66">
        <f>SUMIFS('BAZA DANYCH'!$K:$K,'BAZA DANYCH'!$E:$E,$B63,'BAZA DANYCH'!$I:$I,$C63,'BAZA DANYCH'!$R:$R,H$37)</f>
        <v>0</v>
      </c>
      <c r="I63" s="66">
        <f>SUMIFS('BAZA DANYCH'!$K:$K,'BAZA DANYCH'!$E:$E,$B63,'BAZA DANYCH'!$I:$I,$C63,'BAZA DANYCH'!$R:$R,I$37)</f>
        <v>81</v>
      </c>
      <c r="J63" s="66">
        <f>SUMIFS('BAZA DANYCH'!$K:$K,'BAZA DANYCH'!$E:$E,$B63,'BAZA DANYCH'!$I:$I,$C63,'BAZA DANYCH'!$R:$R,J$37)</f>
        <v>0</v>
      </c>
      <c r="K63" s="66">
        <f>SUMIFS('BAZA DANYCH'!$K:$K,'BAZA DANYCH'!$E:$E,$B63,'BAZA DANYCH'!$I:$I,$C63,'BAZA DANYCH'!$R:$R,K$37)</f>
        <v>0</v>
      </c>
      <c r="L63" s="66">
        <f>SUMIFS('BAZA DANYCH'!$K:$K,'BAZA DANYCH'!$E:$E,$B63,'BAZA DANYCH'!$I:$I,$C63,'BAZA DANYCH'!$R:$R,L$37)</f>
        <v>0</v>
      </c>
      <c r="M63" s="66">
        <f>SUMIFS('BAZA DANYCH'!$K:$K,'BAZA DANYCH'!$E:$E,$B63,'BAZA DANYCH'!$I:$I,$C63,'BAZA DANYCH'!$R:$R,M$37)</f>
        <v>0</v>
      </c>
      <c r="N63" s="66">
        <f>SUMIFS('BAZA DANYCH'!$K:$K,'BAZA DANYCH'!$E:$E,$B63,'BAZA DANYCH'!$I:$I,$C63,'BAZA DANYCH'!$R:$R,N$37)</f>
        <v>88</v>
      </c>
      <c r="O63" s="66">
        <f>SUMIFS('BAZA DANYCH'!$K:$K,'BAZA DANYCH'!$E:$E,$B63,'BAZA DANYCH'!$I:$I,$C63,'BAZA DANYCH'!$R:$R,O$37)</f>
        <v>0</v>
      </c>
      <c r="P63" s="66">
        <f>SUMIFS('BAZA DANYCH'!$K:$K,'BAZA DANYCH'!$E:$E,$B63,'BAZA DANYCH'!$I:$I,$C63,'BAZA DANYCH'!$R:$R,P$37)</f>
        <v>23</v>
      </c>
      <c r="Q63" s="66">
        <f>SUMIFS('BAZA DANYCH'!$K:$K,'BAZA DANYCH'!$E:$E,$B63,'BAZA DANYCH'!$I:$I,$C63,'BAZA DANYCH'!$R:$R,Q$37)</f>
        <v>0</v>
      </c>
      <c r="R63" s="66">
        <f>SUMIFS('BAZA DANYCH'!$K:$K,'BAZA DANYCH'!$E:$E,$B63,'BAZA DANYCH'!$I:$I,$C63,'BAZA DANYCH'!$R:$R,R$37)</f>
        <v>0</v>
      </c>
      <c r="S63" s="66">
        <f>SUMIFS('BAZA DANYCH'!$K:$K,'BAZA DANYCH'!$E:$E,$B63,'BAZA DANYCH'!$I:$I,$C63,'BAZA DANYCH'!$R:$R,S$37)</f>
        <v>0</v>
      </c>
      <c r="T63" s="66">
        <f>SUMIFS('BAZA DANYCH'!$K:$K,'BAZA DANYCH'!$E:$E,$B63,'BAZA DANYCH'!$I:$I,$C63,'BAZA DANYCH'!$R:$R,T$37)</f>
        <v>0</v>
      </c>
      <c r="U63" s="66">
        <f>SUMIFS('BAZA DANYCH'!$K:$K,'BAZA DANYCH'!$E:$E,$B63,'BAZA DANYCH'!$I:$I,$C63,'BAZA DANYCH'!$R:$R,U$37)</f>
        <v>0</v>
      </c>
      <c r="V63" s="66">
        <f>SUMIFS('BAZA DANYCH'!$K:$K,'BAZA DANYCH'!$E:$E,$B63,'BAZA DANYCH'!$I:$I,$C63,'BAZA DANYCH'!$R:$R,V$37)</f>
        <v>0</v>
      </c>
      <c r="W63" s="66">
        <f>SUMIFS('BAZA DANYCH'!$K:$K,'BAZA DANYCH'!$E:$E,$B63,'BAZA DANYCH'!$I:$I,$C63,'BAZA DANYCH'!$R:$R,W$37)</f>
        <v>81</v>
      </c>
      <c r="X63" s="66">
        <f>SUMIFS('BAZA DANYCH'!$K:$K,'BAZA DANYCH'!$E:$E,$B63,'BAZA DANYCH'!$I:$I,$C63,'BAZA DANYCH'!$R:$R,X$37)</f>
        <v>0</v>
      </c>
      <c r="Y63" s="66">
        <f>SUMIFS('BAZA DANYCH'!$K:$K,'BAZA DANYCH'!$E:$E,$B63,'BAZA DANYCH'!$I:$I,$C63,'BAZA DANYCH'!$R:$R,Y$37)</f>
        <v>215</v>
      </c>
      <c r="Z63" s="66">
        <f>SUMIFS('BAZA DANYCH'!$K:$K,'BAZA DANYCH'!$E:$E,$B63,'BAZA DANYCH'!$I:$I,$C63,'BAZA DANYCH'!$R:$R,Z$37)</f>
        <v>0</v>
      </c>
      <c r="AA63" s="66">
        <f>SUMIFS('BAZA DANYCH'!$K:$K,'BAZA DANYCH'!$E:$E,$B63,'BAZA DANYCH'!$I:$I,$C63,'BAZA DANYCH'!$R:$R,AA$37)</f>
        <v>158</v>
      </c>
      <c r="AB63" s="66">
        <f>SUMIFS('BAZA DANYCH'!$K:$K,'BAZA DANYCH'!$E:$E,$B63,'BAZA DANYCH'!$I:$I,$C63,'BAZA DANYCH'!$R:$R,AB$37)</f>
        <v>0</v>
      </c>
      <c r="AC63" s="66">
        <f>SUMIFS('BAZA DANYCH'!$K:$K,'BAZA DANYCH'!$E:$E,$B63,'BAZA DANYCH'!$I:$I,$C63,'BAZA DANYCH'!$R:$R,AC$37)</f>
        <v>176</v>
      </c>
      <c r="AD63" s="66">
        <f>SUMIFS('BAZA DANYCH'!$K:$K,'BAZA DANYCH'!$E:$E,$B63,'BAZA DANYCH'!$I:$I,$C63,'BAZA DANYCH'!$R:$R,AD$37)</f>
        <v>0</v>
      </c>
      <c r="AE63" s="66">
        <f>SUMIFS('BAZA DANYCH'!$K:$K,'BAZA DANYCH'!$E:$E,$B63,'BAZA DANYCH'!$I:$I,$C63,'BAZA DANYCH'!$R:$R,AE$37)</f>
        <v>0</v>
      </c>
      <c r="AF63" s="66">
        <f>SUMIFS('BAZA DANYCH'!$K:$K,'BAZA DANYCH'!$E:$E,$B63,'BAZA DANYCH'!$I:$I,$C63,'BAZA DANYCH'!$R:$R,AF$37)</f>
        <v>185</v>
      </c>
      <c r="AG63" s="66">
        <f>SUMIFS('BAZA DANYCH'!$K:$K,'BAZA DANYCH'!$E:$E,$B63,'BAZA DANYCH'!$I:$I,$C63,'BAZA DANYCH'!$R:$R,AG$37)</f>
        <v>0</v>
      </c>
      <c r="AH63" s="66">
        <f>SUMIFS('BAZA DANYCH'!$K:$K,'BAZA DANYCH'!$E:$E,$B63,'BAZA DANYCH'!$I:$I,$C63,'BAZA DANYCH'!$R:$R,AH$37)</f>
        <v>158</v>
      </c>
      <c r="AI63" s="66">
        <f>SUMIFS('BAZA DANYCH'!$K:$K,'BAZA DANYCH'!$E:$E,$B63,'BAZA DANYCH'!$I:$I,$C63,'BAZA DANYCH'!$R:$R,AI$37)</f>
        <v>0</v>
      </c>
      <c r="AJ63" s="66">
        <f>SUMIFS('BAZA DANYCH'!$K:$K,'BAZA DANYCH'!$E:$E,$B63,'BAZA DANYCH'!$I:$I,$C63,'BAZA DANYCH'!$R:$R,AJ$37)</f>
        <v>0</v>
      </c>
    </row>
    <row r="64" spans="2:36" x14ac:dyDescent="0.2">
      <c r="B64" s="15" t="str">
        <f>B30</f>
        <v>K9</v>
      </c>
      <c r="C64" s="15" t="str">
        <f>C30</f>
        <v>do Wrocławia</v>
      </c>
      <c r="D64" s="73">
        <f t="shared" si="25"/>
        <v>1044</v>
      </c>
      <c r="E64" s="66">
        <f>SUMIFS('BAZA DANYCH'!$K:$K,'BAZA DANYCH'!$E:$E,$B64,'BAZA DANYCH'!$I:$I,$C64,'BAZA DANYCH'!$R:$R,E$37)</f>
        <v>0</v>
      </c>
      <c r="F64" s="66">
        <f>SUMIFS('BAZA DANYCH'!$K:$K,'BAZA DANYCH'!$E:$E,$B64,'BAZA DANYCH'!$I:$I,$C64,'BAZA DANYCH'!$R:$R,F$37)</f>
        <v>159</v>
      </c>
      <c r="G64" s="66">
        <f>SUMIFS('BAZA DANYCH'!$K:$K,'BAZA DANYCH'!$E:$E,$B64,'BAZA DANYCH'!$I:$I,$C64,'BAZA DANYCH'!$R:$R,G$37)</f>
        <v>0</v>
      </c>
      <c r="H64" s="66">
        <f>SUMIFS('BAZA DANYCH'!$K:$K,'BAZA DANYCH'!$E:$E,$B64,'BAZA DANYCH'!$I:$I,$C64,'BAZA DANYCH'!$R:$R,H$37)</f>
        <v>100</v>
      </c>
      <c r="I64" s="66">
        <f>SUMIFS('BAZA DANYCH'!$K:$K,'BAZA DANYCH'!$E:$E,$B64,'BAZA DANYCH'!$I:$I,$C64,'BAZA DANYCH'!$R:$R,I$37)</f>
        <v>121</v>
      </c>
      <c r="J64" s="66">
        <f>SUMIFS('BAZA DANYCH'!$K:$K,'BAZA DANYCH'!$E:$E,$B64,'BAZA DANYCH'!$I:$I,$C64,'BAZA DANYCH'!$R:$R,J$37)</f>
        <v>0</v>
      </c>
      <c r="K64" s="66">
        <f>SUMIFS('BAZA DANYCH'!$K:$K,'BAZA DANYCH'!$E:$E,$B64,'BAZA DANYCH'!$I:$I,$C64,'BAZA DANYCH'!$R:$R,K$37)</f>
        <v>147</v>
      </c>
      <c r="L64" s="66">
        <f>SUMIFS('BAZA DANYCH'!$K:$K,'BAZA DANYCH'!$E:$E,$B64,'BAZA DANYCH'!$I:$I,$C64,'BAZA DANYCH'!$R:$R,L$37)</f>
        <v>0</v>
      </c>
      <c r="M64" s="66">
        <f>SUMIFS('BAZA DANYCH'!$K:$K,'BAZA DANYCH'!$E:$E,$B64,'BAZA DANYCH'!$I:$I,$C64,'BAZA DANYCH'!$R:$R,M$37)</f>
        <v>66</v>
      </c>
      <c r="N64" s="66">
        <f>SUMIFS('BAZA DANYCH'!$K:$K,'BAZA DANYCH'!$E:$E,$B64,'BAZA DANYCH'!$I:$I,$C64,'BAZA DANYCH'!$R:$R,N$37)</f>
        <v>0</v>
      </c>
      <c r="O64" s="66">
        <f>SUMIFS('BAZA DANYCH'!$K:$K,'BAZA DANYCH'!$E:$E,$B64,'BAZA DANYCH'!$I:$I,$C64,'BAZA DANYCH'!$R:$R,O$37)</f>
        <v>0</v>
      </c>
      <c r="P64" s="66">
        <f>SUMIFS('BAZA DANYCH'!$K:$K,'BAZA DANYCH'!$E:$E,$B64,'BAZA DANYCH'!$I:$I,$C64,'BAZA DANYCH'!$R:$R,P$37)</f>
        <v>143</v>
      </c>
      <c r="Q64" s="66">
        <f>SUMIFS('BAZA DANYCH'!$K:$K,'BAZA DANYCH'!$E:$E,$B64,'BAZA DANYCH'!$I:$I,$C64,'BAZA DANYCH'!$R:$R,Q$37)</f>
        <v>0</v>
      </c>
      <c r="R64" s="66">
        <f>SUMIFS('BAZA DANYCH'!$K:$K,'BAZA DANYCH'!$E:$E,$B64,'BAZA DANYCH'!$I:$I,$C64,'BAZA DANYCH'!$R:$R,R$37)</f>
        <v>0</v>
      </c>
      <c r="S64" s="66">
        <f>SUMIFS('BAZA DANYCH'!$K:$K,'BAZA DANYCH'!$E:$E,$B64,'BAZA DANYCH'!$I:$I,$C64,'BAZA DANYCH'!$R:$R,S$37)</f>
        <v>0</v>
      </c>
      <c r="T64" s="66">
        <f>SUMIFS('BAZA DANYCH'!$K:$K,'BAZA DANYCH'!$E:$E,$B64,'BAZA DANYCH'!$I:$I,$C64,'BAZA DANYCH'!$R:$R,T$37)</f>
        <v>0</v>
      </c>
      <c r="U64" s="66">
        <f>SUMIFS('BAZA DANYCH'!$K:$K,'BAZA DANYCH'!$E:$E,$B64,'BAZA DANYCH'!$I:$I,$C64,'BAZA DANYCH'!$R:$R,U$37)</f>
        <v>0</v>
      </c>
      <c r="V64" s="66">
        <f>SUMIFS('BAZA DANYCH'!$K:$K,'BAZA DANYCH'!$E:$E,$B64,'BAZA DANYCH'!$I:$I,$C64,'BAZA DANYCH'!$R:$R,V$37)</f>
        <v>0</v>
      </c>
      <c r="W64" s="66">
        <f>SUMIFS('BAZA DANYCH'!$K:$K,'BAZA DANYCH'!$E:$E,$B64,'BAZA DANYCH'!$I:$I,$C64,'BAZA DANYCH'!$R:$R,W$37)</f>
        <v>0</v>
      </c>
      <c r="X64" s="66">
        <f>SUMIFS('BAZA DANYCH'!$K:$K,'BAZA DANYCH'!$E:$E,$B64,'BAZA DANYCH'!$I:$I,$C64,'BAZA DANYCH'!$R:$R,X$37)</f>
        <v>90</v>
      </c>
      <c r="Y64" s="66">
        <f>SUMIFS('BAZA DANYCH'!$K:$K,'BAZA DANYCH'!$E:$E,$B64,'BAZA DANYCH'!$I:$I,$C64,'BAZA DANYCH'!$R:$R,Y$37)</f>
        <v>0</v>
      </c>
      <c r="Z64" s="66">
        <f>SUMIFS('BAZA DANYCH'!$K:$K,'BAZA DANYCH'!$E:$E,$B64,'BAZA DANYCH'!$I:$I,$C64,'BAZA DANYCH'!$R:$R,Z$37)</f>
        <v>0</v>
      </c>
      <c r="AA64" s="66">
        <f>SUMIFS('BAZA DANYCH'!$K:$K,'BAZA DANYCH'!$E:$E,$B64,'BAZA DANYCH'!$I:$I,$C64,'BAZA DANYCH'!$R:$R,AA$37)</f>
        <v>89</v>
      </c>
      <c r="AB64" s="66">
        <f>SUMIFS('BAZA DANYCH'!$K:$K,'BAZA DANYCH'!$E:$E,$B64,'BAZA DANYCH'!$I:$I,$C64,'BAZA DANYCH'!$R:$R,AB$37)</f>
        <v>0</v>
      </c>
      <c r="AC64" s="66">
        <f>SUMIFS('BAZA DANYCH'!$K:$K,'BAZA DANYCH'!$E:$E,$B64,'BAZA DANYCH'!$I:$I,$C64,'BAZA DANYCH'!$R:$R,AC$37)</f>
        <v>50</v>
      </c>
      <c r="AD64" s="66">
        <f>SUMIFS('BAZA DANYCH'!$K:$K,'BAZA DANYCH'!$E:$E,$B64,'BAZA DANYCH'!$I:$I,$C64,'BAZA DANYCH'!$R:$R,AD$37)</f>
        <v>79</v>
      </c>
      <c r="AE64" s="66">
        <f>SUMIFS('BAZA DANYCH'!$K:$K,'BAZA DANYCH'!$E:$E,$B64,'BAZA DANYCH'!$I:$I,$C64,'BAZA DANYCH'!$R:$R,AE$37)</f>
        <v>0</v>
      </c>
      <c r="AF64" s="66">
        <f>SUMIFS('BAZA DANYCH'!$K:$K,'BAZA DANYCH'!$E:$E,$B64,'BAZA DANYCH'!$I:$I,$C64,'BAZA DANYCH'!$R:$R,AF$37)</f>
        <v>0</v>
      </c>
      <c r="AG64" s="66">
        <f>SUMIFS('BAZA DANYCH'!$K:$K,'BAZA DANYCH'!$E:$E,$B64,'BAZA DANYCH'!$I:$I,$C64,'BAZA DANYCH'!$R:$R,AG$37)</f>
        <v>0</v>
      </c>
      <c r="AH64" s="66">
        <f>SUMIFS('BAZA DANYCH'!$K:$K,'BAZA DANYCH'!$E:$E,$B64,'BAZA DANYCH'!$I:$I,$C64,'BAZA DANYCH'!$R:$R,AH$37)</f>
        <v>0</v>
      </c>
      <c r="AI64" s="66">
        <f>SUMIFS('BAZA DANYCH'!$K:$K,'BAZA DANYCH'!$E:$E,$B64,'BAZA DANYCH'!$I:$I,$C64,'BAZA DANYCH'!$R:$R,AI$37)</f>
        <v>0</v>
      </c>
      <c r="AJ64" s="66">
        <f>SUMIFS('BAZA DANYCH'!$K:$K,'BAZA DANYCH'!$E:$E,$B64,'BAZA DANYCH'!$I:$I,$C64,'BAZA DANYCH'!$R:$R,AJ$37)</f>
        <v>0</v>
      </c>
    </row>
    <row r="65" spans="1:36" x14ac:dyDescent="0.2">
      <c r="B65" s="143" t="s">
        <v>100</v>
      </c>
      <c r="C65" s="143"/>
      <c r="D65" s="73">
        <f t="shared" ref="D65:AJ65" si="26">SUM(D63:D64)</f>
        <v>2404</v>
      </c>
      <c r="E65" s="73">
        <f t="shared" si="26"/>
        <v>139</v>
      </c>
      <c r="F65" s="73">
        <f t="shared" si="26"/>
        <v>159</v>
      </c>
      <c r="G65" s="73">
        <f t="shared" si="26"/>
        <v>56</v>
      </c>
      <c r="H65" s="73">
        <f t="shared" si="26"/>
        <v>100</v>
      </c>
      <c r="I65" s="73">
        <f t="shared" si="26"/>
        <v>202</v>
      </c>
      <c r="J65" s="73">
        <f t="shared" si="26"/>
        <v>0</v>
      </c>
      <c r="K65" s="73">
        <f t="shared" si="26"/>
        <v>147</v>
      </c>
      <c r="L65" s="73">
        <f t="shared" si="26"/>
        <v>0</v>
      </c>
      <c r="M65" s="73">
        <f t="shared" si="26"/>
        <v>66</v>
      </c>
      <c r="N65" s="73">
        <f t="shared" si="26"/>
        <v>88</v>
      </c>
      <c r="O65" s="73">
        <f t="shared" si="26"/>
        <v>0</v>
      </c>
      <c r="P65" s="73">
        <f t="shared" si="26"/>
        <v>166</v>
      </c>
      <c r="Q65" s="73">
        <f t="shared" si="26"/>
        <v>0</v>
      </c>
      <c r="R65" s="73">
        <f t="shared" si="26"/>
        <v>0</v>
      </c>
      <c r="S65" s="73">
        <f t="shared" si="26"/>
        <v>0</v>
      </c>
      <c r="T65" s="73">
        <f t="shared" si="26"/>
        <v>0</v>
      </c>
      <c r="U65" s="73">
        <f t="shared" si="26"/>
        <v>0</v>
      </c>
      <c r="V65" s="73">
        <f t="shared" si="26"/>
        <v>0</v>
      </c>
      <c r="W65" s="73">
        <f t="shared" si="26"/>
        <v>81</v>
      </c>
      <c r="X65" s="73">
        <f t="shared" si="26"/>
        <v>90</v>
      </c>
      <c r="Y65" s="73">
        <f t="shared" si="26"/>
        <v>215</v>
      </c>
      <c r="Z65" s="73">
        <f t="shared" si="26"/>
        <v>0</v>
      </c>
      <c r="AA65" s="73">
        <f t="shared" si="26"/>
        <v>247</v>
      </c>
      <c r="AB65" s="73">
        <f t="shared" si="26"/>
        <v>0</v>
      </c>
      <c r="AC65" s="73">
        <f t="shared" si="26"/>
        <v>226</v>
      </c>
      <c r="AD65" s="73">
        <f t="shared" si="26"/>
        <v>79</v>
      </c>
      <c r="AE65" s="73">
        <f t="shared" si="26"/>
        <v>0</v>
      </c>
      <c r="AF65" s="73">
        <f t="shared" si="26"/>
        <v>185</v>
      </c>
      <c r="AG65" s="73">
        <f t="shared" si="26"/>
        <v>0</v>
      </c>
      <c r="AH65" s="73">
        <f t="shared" si="26"/>
        <v>158</v>
      </c>
      <c r="AI65" s="73">
        <f t="shared" si="26"/>
        <v>0</v>
      </c>
      <c r="AJ65" s="73">
        <f t="shared" si="26"/>
        <v>0</v>
      </c>
    </row>
    <row r="66" spans="1:36" x14ac:dyDescent="0.2">
      <c r="B66" s="142" t="str">
        <f>B32</f>
        <v>RAZEM</v>
      </c>
      <c r="C66" s="142"/>
      <c r="D66" s="77">
        <f t="shared" ref="D66:AJ66" si="27">SUM(D41,D44,D47,D50,D53,D56,D59,D62,D65)</f>
        <v>20821</v>
      </c>
      <c r="E66" s="77">
        <f t="shared" si="27"/>
        <v>699</v>
      </c>
      <c r="F66" s="77">
        <f t="shared" si="27"/>
        <v>706</v>
      </c>
      <c r="G66" s="77">
        <f t="shared" si="27"/>
        <v>778</v>
      </c>
      <c r="H66" s="77">
        <f t="shared" si="27"/>
        <v>869</v>
      </c>
      <c r="I66" s="77">
        <f t="shared" si="27"/>
        <v>1222</v>
      </c>
      <c r="J66" s="77">
        <f t="shared" si="27"/>
        <v>689</v>
      </c>
      <c r="K66" s="77">
        <f t="shared" si="27"/>
        <v>604</v>
      </c>
      <c r="L66" s="77">
        <f t="shared" si="27"/>
        <v>708</v>
      </c>
      <c r="M66" s="77">
        <f t="shared" si="27"/>
        <v>957</v>
      </c>
      <c r="N66" s="77">
        <f t="shared" si="27"/>
        <v>641</v>
      </c>
      <c r="O66" s="77">
        <f t="shared" si="27"/>
        <v>44</v>
      </c>
      <c r="P66" s="77">
        <f t="shared" si="27"/>
        <v>564</v>
      </c>
      <c r="Q66" s="77">
        <f t="shared" si="27"/>
        <v>495</v>
      </c>
      <c r="R66" s="77">
        <f t="shared" si="27"/>
        <v>570</v>
      </c>
      <c r="S66" s="77">
        <f t="shared" si="27"/>
        <v>253</v>
      </c>
      <c r="T66" s="77">
        <f t="shared" si="27"/>
        <v>14</v>
      </c>
      <c r="U66" s="77">
        <f t="shared" si="27"/>
        <v>574</v>
      </c>
      <c r="V66" s="77">
        <f t="shared" si="27"/>
        <v>565</v>
      </c>
      <c r="W66" s="77">
        <f t="shared" si="27"/>
        <v>345</v>
      </c>
      <c r="X66" s="77">
        <f t="shared" si="27"/>
        <v>1125</v>
      </c>
      <c r="Y66" s="77">
        <f t="shared" si="27"/>
        <v>615</v>
      </c>
      <c r="Z66" s="77">
        <f t="shared" si="27"/>
        <v>772</v>
      </c>
      <c r="AA66" s="77">
        <f t="shared" si="27"/>
        <v>860</v>
      </c>
      <c r="AB66" s="77">
        <f t="shared" si="27"/>
        <v>873</v>
      </c>
      <c r="AC66" s="77">
        <f t="shared" si="27"/>
        <v>1178</v>
      </c>
      <c r="AD66" s="77">
        <f t="shared" si="27"/>
        <v>745</v>
      </c>
      <c r="AE66" s="77">
        <f t="shared" si="27"/>
        <v>645</v>
      </c>
      <c r="AF66" s="77">
        <f t="shared" si="27"/>
        <v>743</v>
      </c>
      <c r="AG66" s="77">
        <f t="shared" si="27"/>
        <v>990</v>
      </c>
      <c r="AH66" s="77">
        <f t="shared" si="27"/>
        <v>387</v>
      </c>
      <c r="AI66" s="77">
        <f t="shared" si="27"/>
        <v>14</v>
      </c>
      <c r="AJ66" s="77">
        <f t="shared" si="27"/>
        <v>577</v>
      </c>
    </row>
    <row r="67" spans="1:36" x14ac:dyDescent="0.2">
      <c r="B67" s="14"/>
      <c r="C67" s="14"/>
      <c r="D67" s="18" t="b">
        <f>D66=D32</f>
        <v>1</v>
      </c>
    </row>
    <row r="68" spans="1:36" x14ac:dyDescent="0.2">
      <c r="B68" s="14"/>
      <c r="C68" s="14"/>
      <c r="D68" s="19"/>
      <c r="AI68" s="62"/>
      <c r="AJ68" s="62"/>
    </row>
    <row r="69" spans="1:36" s="12" customFormat="1" ht="15" thickBot="1" x14ac:dyDescent="0.25">
      <c r="A69" s="21" t="s">
        <v>48</v>
      </c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</row>
    <row r="70" spans="1:36" ht="13.5" thickTop="1" x14ac:dyDescent="0.2">
      <c r="B70" s="14"/>
      <c r="C70" s="14"/>
      <c r="I70" s="65"/>
      <c r="J70" s="65"/>
      <c r="K70" s="65"/>
      <c r="L70" s="65"/>
      <c r="O70" s="68"/>
      <c r="P70" s="68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8"/>
    </row>
    <row r="71" spans="1:36" x14ac:dyDescent="0.2">
      <c r="B71" s="14"/>
      <c r="C71" s="144" t="s">
        <v>8</v>
      </c>
      <c r="D71" s="10" t="s">
        <v>45</v>
      </c>
      <c r="E71" s="9">
        <v>0.25</v>
      </c>
      <c r="F71" s="9">
        <v>0.29166666666666669</v>
      </c>
      <c r="G71" s="9">
        <v>0.33333333333333331</v>
      </c>
      <c r="H71" s="9">
        <v>0.375</v>
      </c>
      <c r="I71" s="9">
        <v>0.58333333333333337</v>
      </c>
      <c r="J71" s="9">
        <v>0.625</v>
      </c>
      <c r="K71" s="9">
        <v>0.66666666666666663</v>
      </c>
      <c r="L71" s="9">
        <v>0.70833333333333337</v>
      </c>
      <c r="O71" s="68"/>
      <c r="P71" s="69"/>
      <c r="Q71" s="69"/>
      <c r="R71" s="69"/>
      <c r="S71" s="69"/>
      <c r="T71" s="68"/>
      <c r="U71" s="68"/>
      <c r="V71" s="68"/>
      <c r="W71" s="68"/>
      <c r="X71" s="69"/>
      <c r="Y71" s="69"/>
      <c r="Z71" s="69"/>
      <c r="AA71" s="69"/>
      <c r="AB71" s="69"/>
      <c r="AC71" s="69"/>
      <c r="AD71" s="68"/>
    </row>
    <row r="72" spans="1:36" x14ac:dyDescent="0.2">
      <c r="B72" s="14"/>
      <c r="C72" s="144"/>
      <c r="D72" s="10" t="s">
        <v>45</v>
      </c>
      <c r="E72" s="9">
        <v>0.29166666666666669</v>
      </c>
      <c r="F72" s="9">
        <v>0.33333333333333331</v>
      </c>
      <c r="G72" s="9">
        <v>0.375</v>
      </c>
      <c r="H72" s="9">
        <v>0.41666666666666669</v>
      </c>
      <c r="I72" s="9">
        <v>0.625</v>
      </c>
      <c r="J72" s="9">
        <v>0.66666666666666663</v>
      </c>
      <c r="K72" s="9">
        <v>0.70833333333333337</v>
      </c>
      <c r="L72" s="9">
        <v>0.75</v>
      </c>
      <c r="O72" s="68"/>
      <c r="P72" s="69"/>
      <c r="Q72" s="69"/>
      <c r="R72" s="69"/>
      <c r="S72" s="69"/>
      <c r="T72" s="68"/>
      <c r="U72" s="68"/>
      <c r="V72" s="68"/>
      <c r="W72" s="68"/>
      <c r="X72" s="69"/>
      <c r="Y72" s="69"/>
      <c r="Z72" s="69"/>
      <c r="AA72" s="69"/>
      <c r="AB72" s="69"/>
      <c r="AC72" s="69"/>
      <c r="AD72" s="68"/>
    </row>
    <row r="73" spans="1:36" x14ac:dyDescent="0.2">
      <c r="B73" s="14" t="s">
        <v>106</v>
      </c>
      <c r="C73" s="79" t="s">
        <v>10</v>
      </c>
      <c r="D73" s="73">
        <f>SUM(E73:S73)</f>
        <v>12306</v>
      </c>
      <c r="E73" s="66">
        <f>SUMIFS('BAZA DANYCH'!$K:$K,'BAZA DANYCH'!$L:$L,$C73,'BAZA DANYCH'!$S:$S,E$71)</f>
        <v>1456</v>
      </c>
      <c r="F73" s="66">
        <f>SUMIFS('BAZA DANYCH'!$K:$K,'BAZA DANYCH'!$L:$L,$C73,'BAZA DANYCH'!$S:$S,F$71)</f>
        <v>1898</v>
      </c>
      <c r="G73" s="66">
        <f>SUMIFS('BAZA DANYCH'!$K:$K,'BAZA DANYCH'!$L:$L,$C73,'BAZA DANYCH'!$S:$S,G$71)</f>
        <v>1191</v>
      </c>
      <c r="H73" s="66">
        <f>SUMIFS('BAZA DANYCH'!$K:$K,'BAZA DANYCH'!$L:$L,$C73,'BAZA DANYCH'!$S:$S,H$71)</f>
        <v>977</v>
      </c>
      <c r="I73" s="66">
        <f>SUMIFS('BAZA DANYCH'!$K:$K,'BAZA DANYCH'!$L:$L,$C73,'BAZA DANYCH'!$S:$S,I$71)</f>
        <v>1674</v>
      </c>
      <c r="J73" s="66">
        <f>SUMIFS('BAZA DANYCH'!$K:$K,'BAZA DANYCH'!$L:$L,$C73,'BAZA DANYCH'!$S:$S,J$71)</f>
        <v>1978</v>
      </c>
      <c r="K73" s="66">
        <f>SUMIFS('BAZA DANYCH'!$K:$K,'BAZA DANYCH'!$L:$L,$C73,'BAZA DANYCH'!$S:$S,K$71)</f>
        <v>1816</v>
      </c>
      <c r="L73" s="66">
        <f>SUMIFS('BAZA DANYCH'!$K:$K,'BAZA DANYCH'!$L:$L,$C73,'BAZA DANYCH'!$S:$S,L$71)</f>
        <v>1316</v>
      </c>
      <c r="O73" s="68"/>
      <c r="P73" s="19"/>
      <c r="Q73" s="19"/>
      <c r="R73" s="19"/>
      <c r="S73" s="19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</row>
    <row r="74" spans="1:36" x14ac:dyDescent="0.2">
      <c r="B74" s="14" t="s">
        <v>107</v>
      </c>
      <c r="C74" s="79" t="s">
        <v>11</v>
      </c>
      <c r="D74" s="73">
        <f>SUM(E74:S74)</f>
        <v>8515</v>
      </c>
      <c r="E74" s="66">
        <f>SUMIFS('BAZA DANYCH'!$K:$K,'BAZA DANYCH'!$L:$L,$C74,'BAZA DANYCH'!$S:$S,E$71)</f>
        <v>1596</v>
      </c>
      <c r="F74" s="66">
        <f>SUMIFS('BAZA DANYCH'!$K:$K,'BAZA DANYCH'!$L:$L,$C74,'BAZA DANYCH'!$S:$S,F$71)</f>
        <v>1325</v>
      </c>
      <c r="G74" s="66">
        <f>SUMIFS('BAZA DANYCH'!$K:$K,'BAZA DANYCH'!$L:$L,$C74,'BAZA DANYCH'!$S:$S,G$71)</f>
        <v>1015</v>
      </c>
      <c r="H74" s="66">
        <f>SUMIFS('BAZA DANYCH'!$K:$K,'BAZA DANYCH'!$L:$L,$C74,'BAZA DANYCH'!$S:$S,H$71)</f>
        <v>355</v>
      </c>
      <c r="I74" s="66">
        <f>SUMIFS('BAZA DANYCH'!$K:$K,'BAZA DANYCH'!$L:$L,$C74,'BAZA DANYCH'!$S:$S,I$71)</f>
        <v>935</v>
      </c>
      <c r="J74" s="66">
        <f>SUMIFS('BAZA DANYCH'!$K:$K,'BAZA DANYCH'!$L:$L,$C74,'BAZA DANYCH'!$S:$S,J$71)</f>
        <v>1142</v>
      </c>
      <c r="K74" s="66">
        <f>SUMIFS('BAZA DANYCH'!$K:$K,'BAZA DANYCH'!$L:$L,$C74,'BAZA DANYCH'!$S:$S,K$71)</f>
        <v>1495</v>
      </c>
      <c r="L74" s="66">
        <f>SUMIFS('BAZA DANYCH'!$K:$K,'BAZA DANYCH'!$L:$L,$C74,'BAZA DANYCH'!$S:$S,L$71)</f>
        <v>652</v>
      </c>
      <c r="O74" s="68"/>
      <c r="P74" s="19"/>
      <c r="Q74" s="19"/>
      <c r="R74" s="19"/>
      <c r="S74" s="19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</row>
    <row r="75" spans="1:36" x14ac:dyDescent="0.2">
      <c r="B75" s="14"/>
      <c r="C75" s="80" t="s">
        <v>45</v>
      </c>
      <c r="D75" s="77">
        <f t="shared" ref="D75:L75" si="28">SUM(D73:D74)</f>
        <v>20821</v>
      </c>
      <c r="E75" s="77">
        <f t="shared" si="28"/>
        <v>3052</v>
      </c>
      <c r="F75" s="77">
        <f t="shared" si="28"/>
        <v>3223</v>
      </c>
      <c r="G75" s="77">
        <f t="shared" si="28"/>
        <v>2206</v>
      </c>
      <c r="H75" s="77">
        <f t="shared" si="28"/>
        <v>1332</v>
      </c>
      <c r="I75" s="77">
        <f t="shared" si="28"/>
        <v>2609</v>
      </c>
      <c r="J75" s="77">
        <f t="shared" si="28"/>
        <v>3120</v>
      </c>
      <c r="K75" s="77">
        <f t="shared" si="28"/>
        <v>3311</v>
      </c>
      <c r="L75" s="77">
        <f t="shared" si="28"/>
        <v>1968</v>
      </c>
      <c r="O75" s="68"/>
      <c r="P75" s="70"/>
      <c r="Q75" s="70"/>
      <c r="R75" s="70"/>
      <c r="S75" s="70"/>
      <c r="T75" s="68"/>
      <c r="U75" s="68"/>
      <c r="V75" s="68"/>
      <c r="W75" s="68"/>
      <c r="X75" s="70"/>
      <c r="Y75" s="70"/>
      <c r="Z75" s="70"/>
      <c r="AA75" s="70"/>
      <c r="AB75" s="70"/>
      <c r="AC75" s="70"/>
      <c r="AD75" s="68"/>
    </row>
    <row r="76" spans="1:36" x14ac:dyDescent="0.2">
      <c r="B76" s="14"/>
      <c r="C76" s="14"/>
      <c r="D76" s="14" t="b">
        <f>D75=D32</f>
        <v>1</v>
      </c>
    </row>
    <row r="77" spans="1:36" x14ac:dyDescent="0.2">
      <c r="B77" s="14"/>
      <c r="C77" s="14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</row>
    <row r="78" spans="1:36" x14ac:dyDescent="0.2">
      <c r="B78" s="14"/>
      <c r="C78" s="144" t="s">
        <v>8</v>
      </c>
      <c r="D78" s="10" t="s">
        <v>45</v>
      </c>
      <c r="E78" s="11">
        <v>0.25</v>
      </c>
      <c r="F78" s="11">
        <v>0.26041666666666669</v>
      </c>
      <c r="G78" s="11">
        <v>0.27083333333333298</v>
      </c>
      <c r="H78" s="11">
        <v>0.28125</v>
      </c>
      <c r="I78" s="11">
        <v>0.29166666666666702</v>
      </c>
      <c r="J78" s="11">
        <v>0.30208333333333298</v>
      </c>
      <c r="K78" s="11">
        <v>0.3125</v>
      </c>
      <c r="L78" s="11">
        <v>0.32291666666666702</v>
      </c>
      <c r="M78" s="11">
        <v>0.33333333333333298</v>
      </c>
      <c r="N78" s="11">
        <v>0.34375</v>
      </c>
      <c r="O78" s="11">
        <v>0.35416666666666702</v>
      </c>
      <c r="P78" s="11">
        <v>0.36458333333333331</v>
      </c>
      <c r="Q78" s="11">
        <v>0.375</v>
      </c>
      <c r="R78" s="11">
        <v>0.38541666666666702</v>
      </c>
      <c r="S78" s="11">
        <v>0.39583333333333331</v>
      </c>
      <c r="T78" s="11">
        <v>0.40625</v>
      </c>
      <c r="U78" s="11">
        <v>0.58333333333333337</v>
      </c>
      <c r="V78" s="11">
        <v>0.59375</v>
      </c>
      <c r="W78" s="11">
        <v>0.60416666666666696</v>
      </c>
      <c r="X78" s="11">
        <v>0.61458333333333337</v>
      </c>
      <c r="Y78" s="11">
        <v>0.625</v>
      </c>
      <c r="Z78" s="11">
        <v>0.63541666666666696</v>
      </c>
      <c r="AA78" s="11">
        <v>0.64583333333333337</v>
      </c>
      <c r="AB78" s="11">
        <v>0.65625</v>
      </c>
      <c r="AC78" s="11">
        <v>0.66666666666666696</v>
      </c>
      <c r="AD78" s="11">
        <v>0.67708333333333337</v>
      </c>
      <c r="AE78" s="11">
        <v>0.6875</v>
      </c>
      <c r="AF78" s="11">
        <v>0.69791666666666696</v>
      </c>
      <c r="AG78" s="11">
        <v>0.70833333333333337</v>
      </c>
      <c r="AH78" s="11">
        <v>0.71875</v>
      </c>
      <c r="AI78" s="11">
        <v>0.72916666666666663</v>
      </c>
      <c r="AJ78" s="11">
        <v>0.73958333333333337</v>
      </c>
    </row>
    <row r="79" spans="1:36" x14ac:dyDescent="0.2">
      <c r="B79" s="14"/>
      <c r="C79" s="144"/>
      <c r="D79" s="10" t="s">
        <v>45</v>
      </c>
      <c r="E79" s="11">
        <v>0.26041666666666669</v>
      </c>
      <c r="F79" s="11">
        <v>0.27083333333333298</v>
      </c>
      <c r="G79" s="11">
        <v>0.28125</v>
      </c>
      <c r="H79" s="11">
        <v>0.29166666666666702</v>
      </c>
      <c r="I79" s="11">
        <v>0.30208333333333298</v>
      </c>
      <c r="J79" s="11">
        <v>0.3125</v>
      </c>
      <c r="K79" s="11">
        <v>0.32291666666666702</v>
      </c>
      <c r="L79" s="11">
        <v>0.33333333333333298</v>
      </c>
      <c r="M79" s="11">
        <v>0.34375</v>
      </c>
      <c r="N79" s="11">
        <v>0.35416666666666702</v>
      </c>
      <c r="O79" s="11">
        <v>0.36458333333333398</v>
      </c>
      <c r="P79" s="11">
        <v>0.375</v>
      </c>
      <c r="Q79" s="11">
        <v>0.38541666666666702</v>
      </c>
      <c r="R79" s="11">
        <v>0.39583333333333398</v>
      </c>
      <c r="S79" s="11">
        <v>0.40625</v>
      </c>
      <c r="T79" s="11">
        <v>0.41666666666666669</v>
      </c>
      <c r="U79" s="11">
        <v>0.593750000000001</v>
      </c>
      <c r="V79" s="11">
        <v>0.60416666666666696</v>
      </c>
      <c r="W79" s="11">
        <v>0.61458333333333404</v>
      </c>
      <c r="X79" s="11">
        <v>0.625000000000001</v>
      </c>
      <c r="Y79" s="11">
        <v>0.63541666666666696</v>
      </c>
      <c r="Z79" s="11">
        <v>0.64583333333333404</v>
      </c>
      <c r="AA79" s="11">
        <v>0.656250000000001</v>
      </c>
      <c r="AB79" s="11">
        <v>0.66666666666666696</v>
      </c>
      <c r="AC79" s="11">
        <v>0.67708333333333404</v>
      </c>
      <c r="AD79" s="11">
        <v>0.687500000000001</v>
      </c>
      <c r="AE79" s="11">
        <v>0.69791666666666696</v>
      </c>
      <c r="AF79" s="11">
        <v>0.70833333333333404</v>
      </c>
      <c r="AG79" s="11">
        <v>0.718750000000001</v>
      </c>
      <c r="AH79" s="11">
        <v>0.72916666666666796</v>
      </c>
      <c r="AI79" s="11">
        <v>0.73958333333333404</v>
      </c>
      <c r="AJ79" s="11">
        <v>0.750000000000001</v>
      </c>
    </row>
    <row r="80" spans="1:36" x14ac:dyDescent="0.2">
      <c r="B80" s="14"/>
      <c r="C80" s="79" t="s">
        <v>10</v>
      </c>
      <c r="D80" s="73">
        <f>SUM(E80:AJ80)</f>
        <v>12306</v>
      </c>
      <c r="E80" s="66">
        <f>SUMIFS('BAZA DANYCH'!$K:$K,'BAZA DANYCH'!$L:$L,$C80,'BAZA DANYCH'!$R:$R,E$78)</f>
        <v>272</v>
      </c>
      <c r="F80" s="66">
        <f>SUMIFS('BAZA DANYCH'!$K:$K,'BAZA DANYCH'!$L:$L,$C80,'BAZA DANYCH'!$R:$R,F$78)</f>
        <v>362</v>
      </c>
      <c r="G80" s="66">
        <f>SUMIFS('BAZA DANYCH'!$K:$K,'BAZA DANYCH'!$L:$L,$C80,'BAZA DANYCH'!$R:$R,G$78)</f>
        <v>451</v>
      </c>
      <c r="H80" s="66">
        <f>SUMIFS('BAZA DANYCH'!$K:$K,'BAZA DANYCH'!$L:$L,$C80,'BAZA DANYCH'!$R:$R,H$78)</f>
        <v>371</v>
      </c>
      <c r="I80" s="66">
        <f>SUMIFS('BAZA DANYCH'!$K:$K,'BAZA DANYCH'!$L:$L,$C80,'BAZA DANYCH'!$R:$R,I$78)</f>
        <v>861</v>
      </c>
      <c r="J80" s="66">
        <f>SUMIFS('BAZA DANYCH'!$K:$K,'BAZA DANYCH'!$L:$L,$C80,'BAZA DANYCH'!$R:$R,J$78)</f>
        <v>451</v>
      </c>
      <c r="K80" s="66">
        <f>SUMIFS('BAZA DANYCH'!$K:$K,'BAZA DANYCH'!$L:$L,$C80,'BAZA DANYCH'!$R:$R,K$78)</f>
        <v>110</v>
      </c>
      <c r="L80" s="66">
        <f>SUMIFS('BAZA DANYCH'!$K:$K,'BAZA DANYCH'!$L:$L,$C80,'BAZA DANYCH'!$R:$R,L$78)</f>
        <v>476</v>
      </c>
      <c r="M80" s="66">
        <f>SUMIFS('BAZA DANYCH'!$K:$K,'BAZA DANYCH'!$L:$L,$C80,'BAZA DANYCH'!$R:$R,M$78)</f>
        <v>588</v>
      </c>
      <c r="N80" s="66">
        <f>SUMIFS('BAZA DANYCH'!$K:$K,'BAZA DANYCH'!$L:$L,$C80,'BAZA DANYCH'!$R:$R,N$78)</f>
        <v>438</v>
      </c>
      <c r="O80" s="66">
        <f>SUMIFS('BAZA DANYCH'!$K:$K,'BAZA DANYCH'!$L:$L,$C80,'BAZA DANYCH'!$R:$R,O$78)</f>
        <v>0</v>
      </c>
      <c r="P80" s="66">
        <f>SUMIFS('BAZA DANYCH'!$K:$K,'BAZA DANYCH'!$L:$L,$C80,'BAZA DANYCH'!$R:$R,P$78)</f>
        <v>165</v>
      </c>
      <c r="Q80" s="66">
        <f>SUMIFS('BAZA DANYCH'!$K:$K,'BAZA DANYCH'!$L:$L,$C80,'BAZA DANYCH'!$R:$R,Q$78)</f>
        <v>270</v>
      </c>
      <c r="R80" s="66">
        <f>SUMIFS('BAZA DANYCH'!$K:$K,'BAZA DANYCH'!$L:$L,$C80,'BAZA DANYCH'!$R:$R,R$78)</f>
        <v>570</v>
      </c>
      <c r="S80" s="66">
        <f>SUMIFS('BAZA DANYCH'!$K:$K,'BAZA DANYCH'!$L:$L,$C80,'BAZA DANYCH'!$R:$R,S$78)</f>
        <v>137</v>
      </c>
      <c r="T80" s="66">
        <f>SUMIFS('BAZA DANYCH'!$K:$K,'BAZA DANYCH'!$L:$L,$C80,'BAZA DANYCH'!$R:$R,T$78)</f>
        <v>0</v>
      </c>
      <c r="U80" s="66">
        <f>SUMIFS('BAZA DANYCH'!$K:$K,'BAZA DANYCH'!$L:$L,$C80,'BAZA DANYCH'!$R:$R,U$78)</f>
        <v>523</v>
      </c>
      <c r="V80" s="66">
        <f>SUMIFS('BAZA DANYCH'!$K:$K,'BAZA DANYCH'!$L:$L,$C80,'BAZA DANYCH'!$R:$R,V$78)</f>
        <v>287</v>
      </c>
      <c r="W80" s="66">
        <f>SUMIFS('BAZA DANYCH'!$K:$K,'BAZA DANYCH'!$L:$L,$C80,'BAZA DANYCH'!$R:$R,W$78)</f>
        <v>0</v>
      </c>
      <c r="X80" s="66">
        <f>SUMIFS('BAZA DANYCH'!$K:$K,'BAZA DANYCH'!$L:$L,$C80,'BAZA DANYCH'!$R:$R,X$78)</f>
        <v>864</v>
      </c>
      <c r="Y80" s="66">
        <f>SUMIFS('BAZA DANYCH'!$K:$K,'BAZA DANYCH'!$L:$L,$C80,'BAZA DANYCH'!$R:$R,Y$78)</f>
        <v>312</v>
      </c>
      <c r="Z80" s="66">
        <f>SUMIFS('BAZA DANYCH'!$K:$K,'BAZA DANYCH'!$L:$L,$C80,'BAZA DANYCH'!$R:$R,Z$78)</f>
        <v>716</v>
      </c>
      <c r="AA80" s="66">
        <f>SUMIFS('BAZA DANYCH'!$K:$K,'BAZA DANYCH'!$L:$L,$C80,'BAZA DANYCH'!$R:$R,AA$78)</f>
        <v>366</v>
      </c>
      <c r="AB80" s="66">
        <f>SUMIFS('BAZA DANYCH'!$K:$K,'BAZA DANYCH'!$L:$L,$C80,'BAZA DANYCH'!$R:$R,AB$78)</f>
        <v>584</v>
      </c>
      <c r="AC80" s="66">
        <f>SUMIFS('BAZA DANYCH'!$K:$K,'BAZA DANYCH'!$L:$L,$C80,'BAZA DANYCH'!$R:$R,AC$78)</f>
        <v>655</v>
      </c>
      <c r="AD80" s="66">
        <f>SUMIFS('BAZA DANYCH'!$K:$K,'BAZA DANYCH'!$L:$L,$C80,'BAZA DANYCH'!$R:$R,AD$78)</f>
        <v>573</v>
      </c>
      <c r="AE80" s="66">
        <f>SUMIFS('BAZA DANYCH'!$K:$K,'BAZA DANYCH'!$L:$L,$C80,'BAZA DANYCH'!$R:$R,AE$78)</f>
        <v>288</v>
      </c>
      <c r="AF80" s="66">
        <f>SUMIFS('BAZA DANYCH'!$K:$K,'BAZA DANYCH'!$L:$L,$C80,'BAZA DANYCH'!$R:$R,AF$78)</f>
        <v>300</v>
      </c>
      <c r="AG80" s="66">
        <f>SUMIFS('BAZA DANYCH'!$K:$K,'BAZA DANYCH'!$L:$L,$C80,'BAZA DANYCH'!$R:$R,AG$78)</f>
        <v>704</v>
      </c>
      <c r="AH80" s="66">
        <f>SUMIFS('BAZA DANYCH'!$K:$K,'BAZA DANYCH'!$L:$L,$C80,'BAZA DANYCH'!$R:$R,AH$78)</f>
        <v>194</v>
      </c>
      <c r="AI80" s="66">
        <f>SUMIFS('BAZA DANYCH'!$K:$K,'BAZA DANYCH'!$L:$L,$C80,'BAZA DANYCH'!$R:$R,AI$78)</f>
        <v>0</v>
      </c>
      <c r="AJ80" s="66">
        <f>SUMIFS('BAZA DANYCH'!$K:$K,'BAZA DANYCH'!$L:$L,$C80,'BAZA DANYCH'!$R:$R,AJ$78)</f>
        <v>418</v>
      </c>
    </row>
    <row r="81" spans="2:36" x14ac:dyDescent="0.2">
      <c r="B81" s="14"/>
      <c r="C81" s="79" t="s">
        <v>11</v>
      </c>
      <c r="D81" s="73">
        <f>SUM(E81:AJ81)</f>
        <v>8515</v>
      </c>
      <c r="E81" s="66">
        <f>SUMIFS('BAZA DANYCH'!$K:$K,'BAZA DANYCH'!$L:$L,$C81,'BAZA DANYCH'!$R:$R,E$78)</f>
        <v>427</v>
      </c>
      <c r="F81" s="66">
        <f>SUMIFS('BAZA DANYCH'!$K:$K,'BAZA DANYCH'!$L:$L,$C81,'BAZA DANYCH'!$R:$R,F$78)</f>
        <v>344</v>
      </c>
      <c r="G81" s="66">
        <f>SUMIFS('BAZA DANYCH'!$K:$K,'BAZA DANYCH'!$L:$L,$C81,'BAZA DANYCH'!$R:$R,G$78)</f>
        <v>327</v>
      </c>
      <c r="H81" s="66">
        <f>SUMIFS('BAZA DANYCH'!$K:$K,'BAZA DANYCH'!$L:$L,$C81,'BAZA DANYCH'!$R:$R,H$78)</f>
        <v>498</v>
      </c>
      <c r="I81" s="66">
        <f>SUMIFS('BAZA DANYCH'!$K:$K,'BAZA DANYCH'!$L:$L,$C81,'BAZA DANYCH'!$R:$R,I$78)</f>
        <v>361</v>
      </c>
      <c r="J81" s="66">
        <f>SUMIFS('BAZA DANYCH'!$K:$K,'BAZA DANYCH'!$L:$L,$C81,'BAZA DANYCH'!$R:$R,J$78)</f>
        <v>238</v>
      </c>
      <c r="K81" s="66">
        <f>SUMIFS('BAZA DANYCH'!$K:$K,'BAZA DANYCH'!$L:$L,$C81,'BAZA DANYCH'!$R:$R,K$78)</f>
        <v>494</v>
      </c>
      <c r="L81" s="66">
        <f>SUMIFS('BAZA DANYCH'!$K:$K,'BAZA DANYCH'!$L:$L,$C81,'BAZA DANYCH'!$R:$R,L$78)</f>
        <v>232</v>
      </c>
      <c r="M81" s="66">
        <f>SUMIFS('BAZA DANYCH'!$K:$K,'BAZA DANYCH'!$L:$L,$C81,'BAZA DANYCH'!$R:$R,M$78)</f>
        <v>369</v>
      </c>
      <c r="N81" s="66">
        <f>SUMIFS('BAZA DANYCH'!$K:$K,'BAZA DANYCH'!$L:$L,$C81,'BAZA DANYCH'!$R:$R,N$78)</f>
        <v>203</v>
      </c>
      <c r="O81" s="66">
        <f>SUMIFS('BAZA DANYCH'!$K:$K,'BAZA DANYCH'!$L:$L,$C81,'BAZA DANYCH'!$R:$R,O$78)</f>
        <v>44</v>
      </c>
      <c r="P81" s="66">
        <f>SUMIFS('BAZA DANYCH'!$K:$K,'BAZA DANYCH'!$L:$L,$C81,'BAZA DANYCH'!$R:$R,P$78)</f>
        <v>399</v>
      </c>
      <c r="Q81" s="66">
        <f>SUMIFS('BAZA DANYCH'!$K:$K,'BAZA DANYCH'!$L:$L,$C81,'BAZA DANYCH'!$R:$R,Q$78)</f>
        <v>225</v>
      </c>
      <c r="R81" s="66">
        <f>SUMIFS('BAZA DANYCH'!$K:$K,'BAZA DANYCH'!$L:$L,$C81,'BAZA DANYCH'!$R:$R,R$78)</f>
        <v>0</v>
      </c>
      <c r="S81" s="66">
        <f>SUMIFS('BAZA DANYCH'!$K:$K,'BAZA DANYCH'!$L:$L,$C81,'BAZA DANYCH'!$R:$R,S$78)</f>
        <v>116</v>
      </c>
      <c r="T81" s="66">
        <f>SUMIFS('BAZA DANYCH'!$K:$K,'BAZA DANYCH'!$L:$L,$C81,'BAZA DANYCH'!$R:$R,T$78)</f>
        <v>14</v>
      </c>
      <c r="U81" s="66">
        <f>SUMIFS('BAZA DANYCH'!$K:$K,'BAZA DANYCH'!$L:$L,$C81,'BAZA DANYCH'!$R:$R,U$78)</f>
        <v>51</v>
      </c>
      <c r="V81" s="66">
        <f>SUMIFS('BAZA DANYCH'!$K:$K,'BAZA DANYCH'!$L:$L,$C81,'BAZA DANYCH'!$R:$R,V$78)</f>
        <v>278</v>
      </c>
      <c r="W81" s="66">
        <f>SUMIFS('BAZA DANYCH'!$K:$K,'BAZA DANYCH'!$L:$L,$C81,'BAZA DANYCH'!$R:$R,W$78)</f>
        <v>345</v>
      </c>
      <c r="X81" s="66">
        <f>SUMIFS('BAZA DANYCH'!$K:$K,'BAZA DANYCH'!$L:$L,$C81,'BAZA DANYCH'!$R:$R,X$78)</f>
        <v>261</v>
      </c>
      <c r="Y81" s="66">
        <f>SUMIFS('BAZA DANYCH'!$K:$K,'BAZA DANYCH'!$L:$L,$C81,'BAZA DANYCH'!$R:$R,Y$78)</f>
        <v>303</v>
      </c>
      <c r="Z81" s="66">
        <f>SUMIFS('BAZA DANYCH'!$K:$K,'BAZA DANYCH'!$L:$L,$C81,'BAZA DANYCH'!$R:$R,Z$78)</f>
        <v>56</v>
      </c>
      <c r="AA81" s="66">
        <f>SUMIFS('BAZA DANYCH'!$K:$K,'BAZA DANYCH'!$L:$L,$C81,'BAZA DANYCH'!$R:$R,AA$78)</f>
        <v>494</v>
      </c>
      <c r="AB81" s="66">
        <f>SUMIFS('BAZA DANYCH'!$K:$K,'BAZA DANYCH'!$L:$L,$C81,'BAZA DANYCH'!$R:$R,AB$78)</f>
        <v>289</v>
      </c>
      <c r="AC81" s="66">
        <f>SUMIFS('BAZA DANYCH'!$K:$K,'BAZA DANYCH'!$L:$L,$C81,'BAZA DANYCH'!$R:$R,AC$78)</f>
        <v>523</v>
      </c>
      <c r="AD81" s="66">
        <f>SUMIFS('BAZA DANYCH'!$K:$K,'BAZA DANYCH'!$L:$L,$C81,'BAZA DANYCH'!$R:$R,AD$78)</f>
        <v>172</v>
      </c>
      <c r="AE81" s="66">
        <f>SUMIFS('BAZA DANYCH'!$K:$K,'BAZA DANYCH'!$L:$L,$C81,'BAZA DANYCH'!$R:$R,AE$78)</f>
        <v>357</v>
      </c>
      <c r="AF81" s="66">
        <f>SUMIFS('BAZA DANYCH'!$K:$K,'BAZA DANYCH'!$L:$L,$C81,'BAZA DANYCH'!$R:$R,AF$78)</f>
        <v>443</v>
      </c>
      <c r="AG81" s="66">
        <f>SUMIFS('BAZA DANYCH'!$K:$K,'BAZA DANYCH'!$L:$L,$C81,'BAZA DANYCH'!$R:$R,AG$78)</f>
        <v>286</v>
      </c>
      <c r="AH81" s="66">
        <f>SUMIFS('BAZA DANYCH'!$K:$K,'BAZA DANYCH'!$L:$L,$C81,'BAZA DANYCH'!$R:$R,AH$78)</f>
        <v>193</v>
      </c>
      <c r="AI81" s="66">
        <f>SUMIFS('BAZA DANYCH'!$K:$K,'BAZA DANYCH'!$L:$L,$C81,'BAZA DANYCH'!$R:$R,AI$78)</f>
        <v>14</v>
      </c>
      <c r="AJ81" s="66">
        <f>SUMIFS('BAZA DANYCH'!$K:$K,'BAZA DANYCH'!$L:$L,$C81,'BAZA DANYCH'!$R:$R,AJ$78)</f>
        <v>159</v>
      </c>
    </row>
    <row r="82" spans="2:36" x14ac:dyDescent="0.2">
      <c r="B82" s="14"/>
      <c r="C82" s="80" t="s">
        <v>45</v>
      </c>
      <c r="D82" s="77">
        <f t="shared" ref="D82:AJ82" si="29">SUM(D80:D81)</f>
        <v>20821</v>
      </c>
      <c r="E82" s="77">
        <f t="shared" si="29"/>
        <v>699</v>
      </c>
      <c r="F82" s="77">
        <f t="shared" si="29"/>
        <v>706</v>
      </c>
      <c r="G82" s="77">
        <f t="shared" si="29"/>
        <v>778</v>
      </c>
      <c r="H82" s="77">
        <f t="shared" si="29"/>
        <v>869</v>
      </c>
      <c r="I82" s="77">
        <f t="shared" si="29"/>
        <v>1222</v>
      </c>
      <c r="J82" s="77">
        <f t="shared" si="29"/>
        <v>689</v>
      </c>
      <c r="K82" s="77">
        <f t="shared" si="29"/>
        <v>604</v>
      </c>
      <c r="L82" s="77">
        <f t="shared" si="29"/>
        <v>708</v>
      </c>
      <c r="M82" s="77">
        <f t="shared" si="29"/>
        <v>957</v>
      </c>
      <c r="N82" s="77">
        <f t="shared" si="29"/>
        <v>641</v>
      </c>
      <c r="O82" s="77">
        <f t="shared" si="29"/>
        <v>44</v>
      </c>
      <c r="P82" s="77">
        <f t="shared" si="29"/>
        <v>564</v>
      </c>
      <c r="Q82" s="77">
        <f t="shared" si="29"/>
        <v>495</v>
      </c>
      <c r="R82" s="77">
        <f t="shared" si="29"/>
        <v>570</v>
      </c>
      <c r="S82" s="77">
        <f t="shared" si="29"/>
        <v>253</v>
      </c>
      <c r="T82" s="77">
        <f t="shared" si="29"/>
        <v>14</v>
      </c>
      <c r="U82" s="77">
        <f t="shared" si="29"/>
        <v>574</v>
      </c>
      <c r="V82" s="77">
        <f t="shared" si="29"/>
        <v>565</v>
      </c>
      <c r="W82" s="77">
        <f t="shared" si="29"/>
        <v>345</v>
      </c>
      <c r="X82" s="77">
        <f t="shared" si="29"/>
        <v>1125</v>
      </c>
      <c r="Y82" s="77">
        <f t="shared" si="29"/>
        <v>615</v>
      </c>
      <c r="Z82" s="77">
        <f t="shared" si="29"/>
        <v>772</v>
      </c>
      <c r="AA82" s="77">
        <f t="shared" si="29"/>
        <v>860</v>
      </c>
      <c r="AB82" s="77">
        <f t="shared" si="29"/>
        <v>873</v>
      </c>
      <c r="AC82" s="77">
        <f t="shared" si="29"/>
        <v>1178</v>
      </c>
      <c r="AD82" s="77">
        <f t="shared" si="29"/>
        <v>745</v>
      </c>
      <c r="AE82" s="77">
        <f t="shared" si="29"/>
        <v>645</v>
      </c>
      <c r="AF82" s="77">
        <f t="shared" si="29"/>
        <v>743</v>
      </c>
      <c r="AG82" s="77">
        <f t="shared" si="29"/>
        <v>990</v>
      </c>
      <c r="AH82" s="77">
        <f t="shared" si="29"/>
        <v>387</v>
      </c>
      <c r="AI82" s="77">
        <f t="shared" si="29"/>
        <v>14</v>
      </c>
      <c r="AJ82" s="77">
        <f t="shared" si="29"/>
        <v>577</v>
      </c>
    </row>
    <row r="83" spans="2:36" x14ac:dyDescent="0.2">
      <c r="C83" s="20"/>
      <c r="D83" s="14" t="b">
        <f>D82=D32</f>
        <v>1</v>
      </c>
    </row>
    <row r="103" spans="1:36" s="12" customFormat="1" ht="15" thickBot="1" x14ac:dyDescent="0.25">
      <c r="A103" s="21" t="s">
        <v>103</v>
      </c>
      <c r="B103" s="22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</row>
    <row r="104" spans="1:36" ht="18.600000000000001" customHeight="1" thickTop="1" x14ac:dyDescent="0.2"/>
    <row r="105" spans="1:36" x14ac:dyDescent="0.2">
      <c r="B105" s="139" t="s">
        <v>5</v>
      </c>
      <c r="C105" s="139" t="s">
        <v>28</v>
      </c>
      <c r="D105" s="10" t="s">
        <v>45</v>
      </c>
      <c r="E105" s="81">
        <v>0.25</v>
      </c>
      <c r="F105" s="81">
        <v>0.29166666666666669</v>
      </c>
      <c r="G105" s="81">
        <v>0.33333333333333331</v>
      </c>
      <c r="H105" s="81">
        <v>0.375</v>
      </c>
      <c r="I105" s="81">
        <v>0.58333333333333337</v>
      </c>
      <c r="J105" s="81">
        <v>0.625</v>
      </c>
      <c r="K105" s="81">
        <v>0.66666666666666663</v>
      </c>
      <c r="L105" s="81">
        <v>0.70833333333333337</v>
      </c>
    </row>
    <row r="106" spans="1:36" x14ac:dyDescent="0.2">
      <c r="B106" s="139"/>
      <c r="C106" s="139"/>
      <c r="D106" s="10" t="s">
        <v>45</v>
      </c>
      <c r="E106" s="81">
        <v>0.29166666666666669</v>
      </c>
      <c r="F106" s="81">
        <v>0.33333333333333331</v>
      </c>
      <c r="G106" s="81">
        <v>0.375</v>
      </c>
      <c r="H106" s="81">
        <v>0.41666666666666669</v>
      </c>
      <c r="I106" s="81">
        <v>0.625</v>
      </c>
      <c r="J106" s="81">
        <v>0.66666666666666663</v>
      </c>
      <c r="K106" s="81">
        <v>0.70833333333333337</v>
      </c>
      <c r="L106" s="81">
        <v>0.75</v>
      </c>
    </row>
    <row r="107" spans="1:36" x14ac:dyDescent="0.2">
      <c r="B107" s="15" t="s">
        <v>60</v>
      </c>
      <c r="C107" s="15" t="s">
        <v>30</v>
      </c>
      <c r="D107" s="82">
        <f>IFERROR(AVERAGEIFS('BAZA DANYCH'!$N:$N,'BAZA DANYCH'!$E:$E,B107,'BAZA DANYCH'!$I:$I,C107),0)</f>
        <v>0.18125899560431008</v>
      </c>
      <c r="E107" s="82">
        <f>IFERROR(AVERAGEIFS('BAZA DANYCH'!$N:$N,'BAZA DANYCH'!$I:$I,$C107,'BAZA DANYCH'!$S:$S,E$105,'BAZA DANYCH'!$E:$E,$B107),0)</f>
        <v>0.20472293538724862</v>
      </c>
      <c r="F107" s="82">
        <f>IFERROR(AVERAGEIFS('BAZA DANYCH'!$N:$N,'BAZA DANYCH'!$I:$I,$C107,'BAZA DANYCH'!$S:$S,F$105,'BAZA DANYCH'!$E:$E,$B107),0)</f>
        <v>0.36558622165169019</v>
      </c>
      <c r="G107" s="82">
        <f>IFERROR(AVERAGEIFS('BAZA DANYCH'!$N:$N,'BAZA DANYCH'!$I:$I,$C107,'BAZA DANYCH'!$S:$S,G$105,'BAZA DANYCH'!$E:$E,$B107),0)</f>
        <v>0</v>
      </c>
      <c r="H107" s="82">
        <f>IFERROR(AVERAGEIFS('BAZA DANYCH'!$N:$N,'BAZA DANYCH'!$I:$I,$C107,'BAZA DANYCH'!$S:$S,H$105,'BAZA DANYCH'!$E:$E,$B107),0)</f>
        <v>0.30043859649122806</v>
      </c>
      <c r="I107" s="82">
        <f>IFERROR(AVERAGEIFS('BAZA DANYCH'!$N:$N,'BAZA DANYCH'!$I:$I,$C107,'BAZA DANYCH'!$S:$S,I$105,'BAZA DANYCH'!$E:$E,$B107),0)</f>
        <v>0</v>
      </c>
      <c r="J107" s="82">
        <f>IFERROR(AVERAGEIFS('BAZA DANYCH'!$N:$N,'BAZA DANYCH'!$I:$I,$C107,'BAZA DANYCH'!$S:$S,J$105,'BAZA DANYCH'!$E:$E,$B107),0)</f>
        <v>8.3333333333333329E-2</v>
      </c>
      <c r="K107" s="82">
        <f>IFERROR(AVERAGEIFS('BAZA DANYCH'!$N:$N,'BAZA DANYCH'!$I:$I,$C107,'BAZA DANYCH'!$S:$S,K$105,'BAZA DANYCH'!$E:$E,$B107),0)</f>
        <v>6.8771394950791612E-2</v>
      </c>
      <c r="L107" s="82">
        <f>IFERROR(AVERAGEIFS('BAZA DANYCH'!$N:$N,'BAZA DANYCH'!$I:$I,$C107,'BAZA DANYCH'!$S:$S,L$105,'BAZA DANYCH'!$E:$E,$B107),0)</f>
        <v>6.3596491228070179E-2</v>
      </c>
    </row>
    <row r="108" spans="1:36" x14ac:dyDescent="0.2">
      <c r="B108" s="15" t="s">
        <v>63</v>
      </c>
      <c r="C108" s="15" t="s">
        <v>29</v>
      </c>
      <c r="D108" s="82">
        <f>IFERROR(AVERAGEIFS('BAZA DANYCH'!$N:$N,'BAZA DANYCH'!$E:$E,B108,'BAZA DANYCH'!$I:$I,C108),0)</f>
        <v>0.19611528822055138</v>
      </c>
      <c r="E108" s="82">
        <f>IFERROR(AVERAGEIFS('BAZA DANYCH'!$N:$N,'BAZA DANYCH'!$I:$I,$C108,'BAZA DANYCH'!$S:$S,E$105,'BAZA DANYCH'!$E:$E,$B108),0)</f>
        <v>1.3157894736842105E-2</v>
      </c>
      <c r="F108" s="82">
        <f>IFERROR(AVERAGEIFS('BAZA DANYCH'!$N:$N,'BAZA DANYCH'!$I:$I,$C108,'BAZA DANYCH'!$S:$S,F$105,'BAZA DANYCH'!$E:$E,$B108),0)</f>
        <v>7.8947368421052627E-2</v>
      </c>
      <c r="G108" s="82">
        <f>IFERROR(AVERAGEIFS('BAZA DANYCH'!$N:$N,'BAZA DANYCH'!$I:$I,$C108,'BAZA DANYCH'!$S:$S,G$105,'BAZA DANYCH'!$E:$E,$B108),0)</f>
        <v>7.0175438596491224E-2</v>
      </c>
      <c r="H108" s="82">
        <f>IFERROR(AVERAGEIFS('BAZA DANYCH'!$N:$N,'BAZA DANYCH'!$I:$I,$C108,'BAZA DANYCH'!$S:$S,H$105,'BAZA DANYCH'!$E:$E,$B108),0)</f>
        <v>0</v>
      </c>
      <c r="I108" s="82">
        <f>IFERROR(AVERAGEIFS('BAZA DANYCH'!$N:$N,'BAZA DANYCH'!$I:$I,$C108,'BAZA DANYCH'!$S:$S,I$105,'BAZA DANYCH'!$E:$E,$B108),0)</f>
        <v>0.25438596491228072</v>
      </c>
      <c r="J108" s="82">
        <f>IFERROR(AVERAGEIFS('BAZA DANYCH'!$N:$N,'BAZA DANYCH'!$I:$I,$C108,'BAZA DANYCH'!$S:$S,J$105,'BAZA DANYCH'!$E:$E,$B108),0)</f>
        <v>0.31140350877192985</v>
      </c>
      <c r="K108" s="82">
        <f>IFERROR(AVERAGEIFS('BAZA DANYCH'!$N:$N,'BAZA DANYCH'!$I:$I,$C108,'BAZA DANYCH'!$S:$S,K$105,'BAZA DANYCH'!$E:$E,$B108),0)</f>
        <v>0.43640350877192985</v>
      </c>
      <c r="L108" s="82">
        <f>IFERROR(AVERAGEIFS('BAZA DANYCH'!$N:$N,'BAZA DANYCH'!$I:$I,$C108,'BAZA DANYCH'!$S:$S,L$105,'BAZA DANYCH'!$E:$E,$B108),0)</f>
        <v>0.20833333333333334</v>
      </c>
    </row>
    <row r="109" spans="1:36" x14ac:dyDescent="0.2">
      <c r="B109" s="15" t="s">
        <v>63</v>
      </c>
      <c r="C109" s="15" t="s">
        <v>29</v>
      </c>
      <c r="D109" s="82">
        <f>IFERROR(AVERAGEIFS('BAZA DANYCH'!$N:$N,'BAZA DANYCH'!$E:$E,B109,'BAZA DANYCH'!$I:$I,C109),0)</f>
        <v>0.19611528822055138</v>
      </c>
      <c r="E109" s="82">
        <f>IFERROR(AVERAGEIFS('BAZA DANYCH'!$N:$N,'BAZA DANYCH'!$I:$I,$C109,'BAZA DANYCH'!$S:$S,E$105,'BAZA DANYCH'!$E:$E,$B109),0)</f>
        <v>1.3157894736842105E-2</v>
      </c>
      <c r="F109" s="82">
        <f>IFERROR(AVERAGEIFS('BAZA DANYCH'!$N:$N,'BAZA DANYCH'!$I:$I,$C109,'BAZA DANYCH'!$S:$S,F$105,'BAZA DANYCH'!$E:$E,$B109),0)</f>
        <v>7.8947368421052627E-2</v>
      </c>
      <c r="G109" s="82">
        <f>IFERROR(AVERAGEIFS('BAZA DANYCH'!$N:$N,'BAZA DANYCH'!$I:$I,$C109,'BAZA DANYCH'!$S:$S,G$105,'BAZA DANYCH'!$E:$E,$B109),0)</f>
        <v>7.0175438596491224E-2</v>
      </c>
      <c r="H109" s="82">
        <f>IFERROR(AVERAGEIFS('BAZA DANYCH'!$N:$N,'BAZA DANYCH'!$I:$I,$C109,'BAZA DANYCH'!$S:$S,H$105,'BAZA DANYCH'!$E:$E,$B109),0)</f>
        <v>0</v>
      </c>
      <c r="I109" s="82">
        <f>IFERROR(AVERAGEIFS('BAZA DANYCH'!$N:$N,'BAZA DANYCH'!$I:$I,$C109,'BAZA DANYCH'!$S:$S,I$105,'BAZA DANYCH'!$E:$E,$B109),0)</f>
        <v>0.25438596491228072</v>
      </c>
      <c r="J109" s="82">
        <f>IFERROR(AVERAGEIFS('BAZA DANYCH'!$N:$N,'BAZA DANYCH'!$I:$I,$C109,'BAZA DANYCH'!$S:$S,J$105,'BAZA DANYCH'!$E:$E,$B109),0)</f>
        <v>0.31140350877192985</v>
      </c>
      <c r="K109" s="82">
        <f>IFERROR(AVERAGEIFS('BAZA DANYCH'!$N:$N,'BAZA DANYCH'!$I:$I,$C109,'BAZA DANYCH'!$S:$S,K$105,'BAZA DANYCH'!$E:$E,$B109),0)</f>
        <v>0.43640350877192985</v>
      </c>
      <c r="L109" s="82">
        <f>IFERROR(AVERAGEIFS('BAZA DANYCH'!$N:$N,'BAZA DANYCH'!$I:$I,$C109,'BAZA DANYCH'!$S:$S,L$105,'BAZA DANYCH'!$E:$E,$B109),0)</f>
        <v>0.20833333333333334</v>
      </c>
    </row>
    <row r="110" spans="1:36" x14ac:dyDescent="0.2">
      <c r="B110" s="15" t="s">
        <v>63</v>
      </c>
      <c r="C110" s="15" t="s">
        <v>30</v>
      </c>
      <c r="D110" s="82">
        <f>IFERROR(AVERAGEIFS('BAZA DANYCH'!$N:$N,'BAZA DANYCH'!$E:$E,B110,'BAZA DANYCH'!$I:$I,C110),0)</f>
        <v>0.20206766917293234</v>
      </c>
      <c r="E110" s="82">
        <f>IFERROR(AVERAGEIFS('BAZA DANYCH'!$N:$N,'BAZA DANYCH'!$I:$I,$C110,'BAZA DANYCH'!$S:$S,E$105,'BAZA DANYCH'!$E:$E,$B110),0)</f>
        <v>0.21491228070175439</v>
      </c>
      <c r="F110" s="82">
        <f>IFERROR(AVERAGEIFS('BAZA DANYCH'!$N:$N,'BAZA DANYCH'!$I:$I,$C110,'BAZA DANYCH'!$S:$S,F$105,'BAZA DANYCH'!$E:$E,$B110),0)</f>
        <v>0.40789473684210525</v>
      </c>
      <c r="G110" s="82">
        <f>IFERROR(AVERAGEIFS('BAZA DANYCH'!$N:$N,'BAZA DANYCH'!$I:$I,$C110,'BAZA DANYCH'!$S:$S,G$105,'BAZA DANYCH'!$E:$E,$B110),0)</f>
        <v>0</v>
      </c>
      <c r="H110" s="82">
        <f>IFERROR(AVERAGEIFS('BAZA DANYCH'!$N:$N,'BAZA DANYCH'!$I:$I,$C110,'BAZA DANYCH'!$S:$S,H$105,'BAZA DANYCH'!$E:$E,$B110),0)</f>
        <v>0.20833333333333334</v>
      </c>
      <c r="I110" s="82">
        <f>IFERROR(AVERAGEIFS('BAZA DANYCH'!$N:$N,'BAZA DANYCH'!$I:$I,$C110,'BAZA DANYCH'!$S:$S,I$105,'BAZA DANYCH'!$E:$E,$B110),0)</f>
        <v>0.25219298245614036</v>
      </c>
      <c r="J110" s="82">
        <f>IFERROR(AVERAGEIFS('BAZA DANYCH'!$N:$N,'BAZA DANYCH'!$I:$I,$C110,'BAZA DANYCH'!$S:$S,J$105,'BAZA DANYCH'!$E:$E,$B110),0)</f>
        <v>0.12719298245614036</v>
      </c>
      <c r="K110" s="82">
        <f>IFERROR(AVERAGEIFS('BAZA DANYCH'!$N:$N,'BAZA DANYCH'!$I:$I,$C110,'BAZA DANYCH'!$S:$S,K$105,'BAZA DANYCH'!$E:$E,$B110),0)</f>
        <v>0.14692982456140352</v>
      </c>
      <c r="L110" s="82">
        <f>IFERROR(AVERAGEIFS('BAZA DANYCH'!$N:$N,'BAZA DANYCH'!$I:$I,$C110,'BAZA DANYCH'!$S:$S,L$105,'BAZA DANYCH'!$E:$E,$B110),0)</f>
        <v>5.701754385964912E-2</v>
      </c>
    </row>
    <row r="111" spans="1:36" x14ac:dyDescent="0.2">
      <c r="B111" s="15" t="s">
        <v>67</v>
      </c>
      <c r="C111" s="15" t="s">
        <v>29</v>
      </c>
      <c r="D111" s="82">
        <f>IFERROR(AVERAGEIFS('BAZA DANYCH'!$N:$N,'BAZA DANYCH'!$E:$E,B111,'BAZA DANYCH'!$I:$I,C111),0)</f>
        <v>0.14374999999999999</v>
      </c>
      <c r="E111" s="82">
        <f>IFERROR(AVERAGEIFS('BAZA DANYCH'!$N:$N,'BAZA DANYCH'!$I:$I,$C111,'BAZA DANYCH'!$S:$S,E$105,'BAZA DANYCH'!$E:$E,$B111),0)</f>
        <v>0.3125</v>
      </c>
      <c r="F111" s="82">
        <f>IFERROR(AVERAGEIFS('BAZA DANYCH'!$N:$N,'BAZA DANYCH'!$I:$I,$C111,'BAZA DANYCH'!$S:$S,F$105,'BAZA DANYCH'!$E:$E,$B111),0)</f>
        <v>4.878048780487805E-2</v>
      </c>
      <c r="G111" s="82">
        <f>IFERROR(AVERAGEIFS('BAZA DANYCH'!$N:$N,'BAZA DANYCH'!$I:$I,$C111,'BAZA DANYCH'!$S:$S,G$105,'BAZA DANYCH'!$E:$E,$B111),0)</f>
        <v>6.7073170731707321E-2</v>
      </c>
      <c r="H111" s="82">
        <f>IFERROR(AVERAGEIFS('BAZA DANYCH'!$N:$N,'BAZA DANYCH'!$I:$I,$C111,'BAZA DANYCH'!$S:$S,H$105,'BAZA DANYCH'!$E:$E,$B111),0)</f>
        <v>7.0121951219512202E-2</v>
      </c>
      <c r="I111" s="82">
        <f>IFERROR(AVERAGEIFS('BAZA DANYCH'!$N:$N,'BAZA DANYCH'!$I:$I,$C111,'BAZA DANYCH'!$S:$S,I$105,'BAZA DANYCH'!$E:$E,$B111),0)</f>
        <v>0.1410060975609756</v>
      </c>
      <c r="J111" s="82">
        <f>IFERROR(AVERAGEIFS('BAZA DANYCH'!$N:$N,'BAZA DANYCH'!$I:$I,$C111,'BAZA DANYCH'!$S:$S,J$105,'BAZA DANYCH'!$E:$E,$B111),0)</f>
        <v>0.24085365853658536</v>
      </c>
      <c r="K111" s="82">
        <f>IFERROR(AVERAGEIFS('BAZA DANYCH'!$N:$N,'BAZA DANYCH'!$I:$I,$C111,'BAZA DANYCH'!$S:$S,K$105,'BAZA DANYCH'!$E:$E,$B111),0)</f>
        <v>0.16082317073170732</v>
      </c>
      <c r="L111" s="82">
        <f>IFERROR(AVERAGEIFS('BAZA DANYCH'!$N:$N,'BAZA DANYCH'!$I:$I,$C111,'BAZA DANYCH'!$S:$S,L$105,'BAZA DANYCH'!$E:$E,$B111),0)</f>
        <v>9.451219512195122E-2</v>
      </c>
    </row>
    <row r="112" spans="1:36" x14ac:dyDescent="0.2">
      <c r="B112" s="15" t="s">
        <v>67</v>
      </c>
      <c r="C112" s="15" t="s">
        <v>30</v>
      </c>
      <c r="D112" s="82">
        <f>IFERROR(AVERAGEIFS('BAZA DANYCH'!$N:$N,'BAZA DANYCH'!$E:$E,B112,'BAZA DANYCH'!$I:$I,C112),0)</f>
        <v>0.18013211382113822</v>
      </c>
      <c r="E112" s="82">
        <f>IFERROR(AVERAGEIFS('BAZA DANYCH'!$N:$N,'BAZA DANYCH'!$I:$I,$C112,'BAZA DANYCH'!$S:$S,E$105,'BAZA DANYCH'!$E:$E,$B112),0)</f>
        <v>0.25076219512195119</v>
      </c>
      <c r="F112" s="82">
        <f>IFERROR(AVERAGEIFS('BAZA DANYCH'!$N:$N,'BAZA DANYCH'!$I:$I,$C112,'BAZA DANYCH'!$S:$S,F$105,'BAZA DANYCH'!$E:$E,$B112),0)</f>
        <v>0.24771341463414634</v>
      </c>
      <c r="G112" s="82">
        <f>IFERROR(AVERAGEIFS('BAZA DANYCH'!$N:$N,'BAZA DANYCH'!$I:$I,$C112,'BAZA DANYCH'!$S:$S,G$105,'BAZA DANYCH'!$E:$E,$B112),0)</f>
        <v>0.16463414634146342</v>
      </c>
      <c r="H112" s="82">
        <f>IFERROR(AVERAGEIFS('BAZA DANYCH'!$N:$N,'BAZA DANYCH'!$I:$I,$C112,'BAZA DANYCH'!$S:$S,H$105,'BAZA DANYCH'!$E:$E,$B112),0)</f>
        <v>0.17378048780487804</v>
      </c>
      <c r="I112" s="82">
        <f>IFERROR(AVERAGEIFS('BAZA DANYCH'!$N:$N,'BAZA DANYCH'!$I:$I,$C112,'BAZA DANYCH'!$S:$S,I$105,'BAZA DANYCH'!$E:$E,$B112),0)</f>
        <v>8.9939024390243899E-2</v>
      </c>
      <c r="J112" s="82">
        <f>IFERROR(AVERAGEIFS('BAZA DANYCH'!$N:$N,'BAZA DANYCH'!$I:$I,$C112,'BAZA DANYCH'!$S:$S,J$105,'BAZA DANYCH'!$E:$E,$B112),0)</f>
        <v>9.298780487804878E-2</v>
      </c>
      <c r="K112" s="82">
        <f>IFERROR(AVERAGEIFS('BAZA DANYCH'!$N:$N,'BAZA DANYCH'!$I:$I,$C112,'BAZA DANYCH'!$S:$S,K$105,'BAZA DANYCH'!$E:$E,$B112),0)</f>
        <v>0.15243902439024393</v>
      </c>
      <c r="L112" s="82">
        <f>IFERROR(AVERAGEIFS('BAZA DANYCH'!$N:$N,'BAZA DANYCH'!$I:$I,$C112,'BAZA DANYCH'!$S:$S,L$105,'BAZA DANYCH'!$E:$E,$B112),0)</f>
        <v>0</v>
      </c>
    </row>
    <row r="113" spans="2:12" x14ac:dyDescent="0.2">
      <c r="B113" s="15" t="s">
        <v>70</v>
      </c>
      <c r="C113" s="15" t="s">
        <v>30</v>
      </c>
      <c r="D113" s="82">
        <f>IFERROR(AVERAGEIFS('BAZA DANYCH'!$N:$N,'BAZA DANYCH'!$E:$E,B113,'BAZA DANYCH'!$I:$I,C113),0)</f>
        <v>0.22302631578947371</v>
      </c>
      <c r="E113" s="82">
        <f>IFERROR(AVERAGEIFS('BAZA DANYCH'!$N:$N,'BAZA DANYCH'!$I:$I,$C113,'BAZA DANYCH'!$S:$S,E$105,'BAZA DANYCH'!$E:$E,$B113),0)</f>
        <v>0.27083333333333331</v>
      </c>
      <c r="F113" s="82">
        <f>IFERROR(AVERAGEIFS('BAZA DANYCH'!$N:$N,'BAZA DANYCH'!$I:$I,$C113,'BAZA DANYCH'!$S:$S,F$105,'BAZA DANYCH'!$E:$E,$B113),0)</f>
        <v>0.62938596491228072</v>
      </c>
      <c r="G113" s="82">
        <f>IFERROR(AVERAGEIFS('BAZA DANYCH'!$N:$N,'BAZA DANYCH'!$I:$I,$C113,'BAZA DANYCH'!$S:$S,G$105,'BAZA DANYCH'!$E:$E,$B113),0)</f>
        <v>0.43201754385964913</v>
      </c>
      <c r="H113" s="82">
        <f>IFERROR(AVERAGEIFS('BAZA DANYCH'!$N:$N,'BAZA DANYCH'!$I:$I,$C113,'BAZA DANYCH'!$S:$S,H$105,'BAZA DANYCH'!$E:$E,$B113),0)</f>
        <v>0.28508771929824561</v>
      </c>
      <c r="I113" s="82">
        <f>IFERROR(AVERAGEIFS('BAZA DANYCH'!$N:$N,'BAZA DANYCH'!$I:$I,$C113,'BAZA DANYCH'!$S:$S,I$105,'BAZA DANYCH'!$E:$E,$B113),0)</f>
        <v>7.8947368421052627E-2</v>
      </c>
      <c r="J113" s="82">
        <f>IFERROR(AVERAGEIFS('BAZA DANYCH'!$N:$N,'BAZA DANYCH'!$I:$I,$C113,'BAZA DANYCH'!$S:$S,J$105,'BAZA DANYCH'!$E:$E,$B113),0)</f>
        <v>5.2631578947368418E-2</v>
      </c>
      <c r="K113" s="82">
        <f>IFERROR(AVERAGEIFS('BAZA DANYCH'!$N:$N,'BAZA DANYCH'!$I:$I,$C113,'BAZA DANYCH'!$S:$S,K$105,'BAZA DANYCH'!$E:$E,$B113),0)</f>
        <v>7.0175438596491224E-2</v>
      </c>
      <c r="L113" s="82">
        <f>IFERROR(AVERAGEIFS('BAZA DANYCH'!$N:$N,'BAZA DANYCH'!$I:$I,$C113,'BAZA DANYCH'!$S:$S,L$105,'BAZA DANYCH'!$E:$E,$B113),0)</f>
        <v>0</v>
      </c>
    </row>
    <row r="114" spans="2:12" x14ac:dyDescent="0.2">
      <c r="B114" s="15" t="s">
        <v>70</v>
      </c>
      <c r="C114" s="74" t="s">
        <v>29</v>
      </c>
      <c r="D114" s="82">
        <f>IFERROR(AVERAGEIFS('BAZA DANYCH'!$N:$N,'BAZA DANYCH'!$E:$E,B114,'BAZA DANYCH'!$I:$I,C114),0)</f>
        <v>0.19868421052631577</v>
      </c>
      <c r="E114" s="82">
        <f>IFERROR(AVERAGEIFS('BAZA DANYCH'!$N:$N,'BAZA DANYCH'!$I:$I,$C114,'BAZA DANYCH'!$S:$S,E$105,'BAZA DANYCH'!$E:$E,$B114),0)</f>
        <v>3.2894736842105261E-2</v>
      </c>
      <c r="F114" s="82">
        <f>IFERROR(AVERAGEIFS('BAZA DANYCH'!$N:$N,'BAZA DANYCH'!$I:$I,$C114,'BAZA DANYCH'!$S:$S,F$105,'BAZA DANYCH'!$E:$E,$B114),0)</f>
        <v>7.2368421052631582E-2</v>
      </c>
      <c r="G114" s="82">
        <f>IFERROR(AVERAGEIFS('BAZA DANYCH'!$N:$N,'BAZA DANYCH'!$I:$I,$C114,'BAZA DANYCH'!$S:$S,G$105,'BAZA DANYCH'!$E:$E,$B114),0)</f>
        <v>5.4824561403508769E-2</v>
      </c>
      <c r="H114" s="82">
        <f>IFERROR(AVERAGEIFS('BAZA DANYCH'!$N:$N,'BAZA DANYCH'!$I:$I,$C114,'BAZA DANYCH'!$S:$S,H$105,'BAZA DANYCH'!$E:$E,$B114),0)</f>
        <v>1.9736842105263157E-2</v>
      </c>
      <c r="I114" s="82">
        <f>IFERROR(AVERAGEIFS('BAZA DANYCH'!$N:$N,'BAZA DANYCH'!$I:$I,$C114,'BAZA DANYCH'!$S:$S,I$105,'BAZA DANYCH'!$E:$E,$B114),0)</f>
        <v>0.22478070175438597</v>
      </c>
      <c r="J114" s="82">
        <f>IFERROR(AVERAGEIFS('BAZA DANYCH'!$N:$N,'BAZA DANYCH'!$I:$I,$C114,'BAZA DANYCH'!$S:$S,J$105,'BAZA DANYCH'!$E:$E,$B114),0)</f>
        <v>0.2982456140350877</v>
      </c>
      <c r="K114" s="82">
        <f>IFERROR(AVERAGEIFS('BAZA DANYCH'!$N:$N,'BAZA DANYCH'!$I:$I,$C114,'BAZA DANYCH'!$S:$S,K$105,'BAZA DANYCH'!$E:$E,$B114),0)</f>
        <v>0.42763157894736842</v>
      </c>
      <c r="L114" s="82">
        <f>IFERROR(AVERAGEIFS('BAZA DANYCH'!$N:$N,'BAZA DANYCH'!$I:$I,$C114,'BAZA DANYCH'!$S:$S,L$105,'BAZA DANYCH'!$E:$E,$B114),0)</f>
        <v>0.31578947368421051</v>
      </c>
    </row>
    <row r="115" spans="2:12" x14ac:dyDescent="0.2">
      <c r="B115" s="75" t="s">
        <v>74</v>
      </c>
      <c r="C115" s="17" t="s">
        <v>29</v>
      </c>
      <c r="D115" s="82">
        <f>IFERROR(AVERAGEIFS('BAZA DANYCH'!$N:$N,'BAZA DANYCH'!$E:$E,B115,'BAZA DANYCH'!$I:$I,C115),0)</f>
        <v>0.12347560975609757</v>
      </c>
      <c r="E115" s="82">
        <f>IFERROR(AVERAGEIFS('BAZA DANYCH'!$N:$N,'BAZA DANYCH'!$I:$I,$C115,'BAZA DANYCH'!$S:$S,E$105,'BAZA DANYCH'!$E:$E,$B115),0)</f>
        <v>5.0304878048780491E-2</v>
      </c>
      <c r="F115" s="82">
        <f>IFERROR(AVERAGEIFS('BAZA DANYCH'!$N:$N,'BAZA DANYCH'!$I:$I,$C115,'BAZA DANYCH'!$S:$S,F$105,'BAZA DANYCH'!$E:$E,$B115),0)</f>
        <v>4.573170731707317E-2</v>
      </c>
      <c r="G115" s="82">
        <f>IFERROR(AVERAGEIFS('BAZA DANYCH'!$N:$N,'BAZA DANYCH'!$I:$I,$C115,'BAZA DANYCH'!$S:$S,G$105,'BAZA DANYCH'!$E:$E,$B115),0)</f>
        <v>6.097560975609756E-2</v>
      </c>
      <c r="H115" s="82">
        <f>IFERROR(AVERAGEIFS('BAZA DANYCH'!$N:$N,'BAZA DANYCH'!$I:$I,$C115,'BAZA DANYCH'!$S:$S,H$105,'BAZA DANYCH'!$E:$E,$B115),0)</f>
        <v>2.1341463414634148E-2</v>
      </c>
      <c r="I115" s="82">
        <f>IFERROR(AVERAGEIFS('BAZA DANYCH'!$N:$N,'BAZA DANYCH'!$I:$I,$C115,'BAZA DANYCH'!$S:$S,I$105,'BAZA DANYCH'!$E:$E,$B115),0)</f>
        <v>8.6890243902439018E-2</v>
      </c>
      <c r="J115" s="82">
        <f>IFERROR(AVERAGEIFS('BAZA DANYCH'!$N:$N,'BAZA DANYCH'!$I:$I,$C115,'BAZA DANYCH'!$S:$S,J$105,'BAZA DANYCH'!$E:$E,$B115),0)</f>
        <v>0.19283536585365854</v>
      </c>
      <c r="K115" s="82">
        <f>IFERROR(AVERAGEIFS('BAZA DANYCH'!$N:$N,'BAZA DANYCH'!$I:$I,$C115,'BAZA DANYCH'!$S:$S,K$105,'BAZA DANYCH'!$E:$E,$B115),0)</f>
        <v>0.2149390243902439</v>
      </c>
      <c r="L115" s="82">
        <f>IFERROR(AVERAGEIFS('BAZA DANYCH'!$N:$N,'BAZA DANYCH'!$I:$I,$C115,'BAZA DANYCH'!$S:$S,L$105,'BAZA DANYCH'!$E:$E,$B115),0)</f>
        <v>0.14786585365853658</v>
      </c>
    </row>
    <row r="116" spans="2:12" x14ac:dyDescent="0.2">
      <c r="B116" s="74" t="s">
        <v>74</v>
      </c>
      <c r="C116" s="16" t="s">
        <v>30</v>
      </c>
      <c r="D116" s="82">
        <f>IFERROR(AVERAGEIFS('BAZA DANYCH'!$N:$N,'BAZA DANYCH'!$E:$E,B116,'BAZA DANYCH'!$I:$I,C116),0)</f>
        <v>0.13185975609756098</v>
      </c>
      <c r="E116" s="82">
        <f>IFERROR(AVERAGEIFS('BAZA DANYCH'!$N:$N,'BAZA DANYCH'!$I:$I,$C116,'BAZA DANYCH'!$S:$S,E$105,'BAZA DANYCH'!$E:$E,$B116),0)</f>
        <v>0.16717479674796745</v>
      </c>
      <c r="F116" s="82">
        <f>IFERROR(AVERAGEIFS('BAZA DANYCH'!$N:$N,'BAZA DANYCH'!$I:$I,$C116,'BAZA DANYCH'!$S:$S,F$105,'BAZA DANYCH'!$E:$E,$B116),0)</f>
        <v>0.21951219512195122</v>
      </c>
      <c r="G116" s="82">
        <f>IFERROR(AVERAGEIFS('BAZA DANYCH'!$N:$N,'BAZA DANYCH'!$I:$I,$C116,'BAZA DANYCH'!$S:$S,G$105,'BAZA DANYCH'!$E:$E,$B116),0)</f>
        <v>0.18445121951219512</v>
      </c>
      <c r="H116" s="82">
        <f>IFERROR(AVERAGEIFS('BAZA DANYCH'!$N:$N,'BAZA DANYCH'!$I:$I,$C116,'BAZA DANYCH'!$S:$S,H$105,'BAZA DANYCH'!$E:$E,$B116),0)</f>
        <v>0.10213414634146341</v>
      </c>
      <c r="I116" s="82">
        <f>IFERROR(AVERAGEIFS('BAZA DANYCH'!$N:$N,'BAZA DANYCH'!$I:$I,$C116,'BAZA DANYCH'!$S:$S,I$105,'BAZA DANYCH'!$E:$E,$B116),0)</f>
        <v>7.774390243902439E-2</v>
      </c>
      <c r="J116" s="82">
        <f>IFERROR(AVERAGEIFS('BAZA DANYCH'!$N:$N,'BAZA DANYCH'!$I:$I,$C116,'BAZA DANYCH'!$S:$S,J$105,'BAZA DANYCH'!$E:$E,$B116),0)</f>
        <v>8.8414634146341473E-2</v>
      </c>
      <c r="K116" s="82">
        <f>IFERROR(AVERAGEIFS('BAZA DANYCH'!$N:$N,'BAZA DANYCH'!$I:$I,$C116,'BAZA DANYCH'!$S:$S,K$105,'BAZA DANYCH'!$E:$E,$B116),0)</f>
        <v>6.25E-2</v>
      </c>
      <c r="L116" s="82">
        <f>IFERROR(AVERAGEIFS('BAZA DANYCH'!$N:$N,'BAZA DANYCH'!$I:$I,$C116,'BAZA DANYCH'!$S:$S,L$105,'BAZA DANYCH'!$E:$E,$B116),0)</f>
        <v>5.8689024390243906E-2</v>
      </c>
    </row>
    <row r="117" spans="2:12" x14ac:dyDescent="0.2">
      <c r="B117" s="75" t="s">
        <v>77</v>
      </c>
      <c r="C117" s="17" t="s">
        <v>29</v>
      </c>
      <c r="D117" s="82">
        <f>IFERROR(AVERAGEIFS('BAZA DANYCH'!$N:$N,'BAZA DANYCH'!$E:$E,B117,'BAZA DANYCH'!$I:$I,C117),0)</f>
        <v>0.2903695977749251</v>
      </c>
      <c r="E117" s="82">
        <f>IFERROR(AVERAGEIFS('BAZA DANYCH'!$N:$N,'BAZA DANYCH'!$I:$I,$C117,'BAZA DANYCH'!$S:$S,E$105,'BAZA DANYCH'!$E:$E,$B117),0)</f>
        <v>0.14254385964912281</v>
      </c>
      <c r="F117" s="82">
        <f>IFERROR(AVERAGEIFS('BAZA DANYCH'!$N:$N,'BAZA DANYCH'!$I:$I,$C117,'BAZA DANYCH'!$S:$S,F$105,'BAZA DANYCH'!$E:$E,$B117),0)</f>
        <v>0</v>
      </c>
      <c r="G117" s="82">
        <f>IFERROR(AVERAGEIFS('BAZA DANYCH'!$N:$N,'BAZA DANYCH'!$I:$I,$C117,'BAZA DANYCH'!$S:$S,G$105,'BAZA DANYCH'!$E:$E,$B117),0)</f>
        <v>0.29166666666666669</v>
      </c>
      <c r="H117" s="82">
        <f>IFERROR(AVERAGEIFS('BAZA DANYCH'!$N:$N,'BAZA DANYCH'!$I:$I,$C117,'BAZA DANYCH'!$S:$S,H$105,'BAZA DANYCH'!$E:$E,$B117),0)</f>
        <v>0</v>
      </c>
      <c r="I117" s="82">
        <f>IFERROR(AVERAGEIFS('BAZA DANYCH'!$N:$N,'BAZA DANYCH'!$I:$I,$C117,'BAZA DANYCH'!$S:$S,I$105,'BAZA DANYCH'!$E:$E,$B117),0)</f>
        <v>0.25687312794180572</v>
      </c>
      <c r="J117" s="82">
        <f>IFERROR(AVERAGEIFS('BAZA DANYCH'!$N:$N,'BAZA DANYCH'!$I:$I,$C117,'BAZA DANYCH'!$S:$S,J$105,'BAZA DANYCH'!$E:$E,$B117),0)</f>
        <v>0.36951754385964908</v>
      </c>
      <c r="K117" s="82">
        <f>IFERROR(AVERAGEIFS('BAZA DANYCH'!$N:$N,'BAZA DANYCH'!$I:$I,$C117,'BAZA DANYCH'!$S:$S,K$105,'BAZA DANYCH'!$E:$E,$B117),0)</f>
        <v>0.38815789473684209</v>
      </c>
      <c r="L117" s="82">
        <f>IFERROR(AVERAGEIFS('BAZA DANYCH'!$N:$N,'BAZA DANYCH'!$I:$I,$C117,'BAZA DANYCH'!$S:$S,L$105,'BAZA DANYCH'!$E:$E,$B117),0)</f>
        <v>0.24780701754385964</v>
      </c>
    </row>
    <row r="118" spans="2:12" x14ac:dyDescent="0.2">
      <c r="B118" s="75" t="s">
        <v>77</v>
      </c>
      <c r="C118" s="16" t="s">
        <v>30</v>
      </c>
      <c r="D118" s="82">
        <f>IFERROR(AVERAGEIFS('BAZA DANYCH'!$N:$N,'BAZA DANYCH'!$E:$E,B118,'BAZA DANYCH'!$I:$I,C118),0)</f>
        <v>0.31823461091753774</v>
      </c>
      <c r="E118" s="82">
        <f>IFERROR(AVERAGEIFS('BAZA DANYCH'!$N:$N,'BAZA DANYCH'!$I:$I,$C118,'BAZA DANYCH'!$S:$S,E$105,'BAZA DANYCH'!$E:$E,$B118),0)</f>
        <v>0.5</v>
      </c>
      <c r="F118" s="82">
        <f>IFERROR(AVERAGEIFS('BAZA DANYCH'!$N:$N,'BAZA DANYCH'!$I:$I,$C118,'BAZA DANYCH'!$S:$S,F$105,'BAZA DANYCH'!$E:$E,$B118),0)</f>
        <v>0.40350877192982454</v>
      </c>
      <c r="G118" s="82">
        <f>IFERROR(AVERAGEIFS('BAZA DANYCH'!$N:$N,'BAZA DANYCH'!$I:$I,$C118,'BAZA DANYCH'!$S:$S,G$105,'BAZA DANYCH'!$E:$E,$B118),0)</f>
        <v>0.18597560975609756</v>
      </c>
      <c r="H118" s="82">
        <f>IFERROR(AVERAGEIFS('BAZA DANYCH'!$N:$N,'BAZA DANYCH'!$I:$I,$C118,'BAZA DANYCH'!$S:$S,H$105,'BAZA DANYCH'!$E:$E,$B118),0)</f>
        <v>0.26973684210526316</v>
      </c>
      <c r="I118" s="82">
        <f>IFERROR(AVERAGEIFS('BAZA DANYCH'!$N:$N,'BAZA DANYCH'!$I:$I,$C118,'BAZA DANYCH'!$S:$S,I$105,'BAZA DANYCH'!$E:$E,$B118),0)</f>
        <v>0.25877192982456143</v>
      </c>
      <c r="J118" s="82">
        <f>IFERROR(AVERAGEIFS('BAZA DANYCH'!$N:$N,'BAZA DANYCH'!$I:$I,$C118,'BAZA DANYCH'!$S:$S,J$105,'BAZA DANYCH'!$E:$E,$B118),0)</f>
        <v>0.35745614035087719</v>
      </c>
      <c r="K118" s="82">
        <f>IFERROR(AVERAGEIFS('BAZA DANYCH'!$N:$N,'BAZA DANYCH'!$I:$I,$C118,'BAZA DANYCH'!$S:$S,K$105,'BAZA DANYCH'!$E:$E,$B118),0)</f>
        <v>0.25219298245614036</v>
      </c>
      <c r="L118" s="82">
        <f>IFERROR(AVERAGEIFS('BAZA DANYCH'!$N:$N,'BAZA DANYCH'!$I:$I,$C118,'BAZA DANYCH'!$S:$S,L$105,'BAZA DANYCH'!$E:$E,$B118),0)</f>
        <v>0</v>
      </c>
    </row>
    <row r="119" spans="2:12" x14ac:dyDescent="0.2">
      <c r="B119" s="15" t="s">
        <v>83</v>
      </c>
      <c r="C119" s="15" t="s">
        <v>29</v>
      </c>
      <c r="D119" s="82">
        <f>IFERROR(AVERAGEIFS('BAZA DANYCH'!$N:$N,'BAZA DANYCH'!$E:$E,B119,'BAZA DANYCH'!$I:$I,C119),0)</f>
        <v>0.26736111111111116</v>
      </c>
      <c r="E119" s="82">
        <f>IFERROR(AVERAGEIFS('BAZA DANYCH'!$N:$N,'BAZA DANYCH'!$I:$I,$C119,'BAZA DANYCH'!$S:$S,E$105,'BAZA DANYCH'!$E:$E,$B119),0)</f>
        <v>0.17982456140350878</v>
      </c>
      <c r="F119" s="82">
        <f>IFERROR(AVERAGEIFS('BAZA DANYCH'!$N:$N,'BAZA DANYCH'!$I:$I,$C119,'BAZA DANYCH'!$S:$S,F$105,'BAZA DANYCH'!$E:$E,$B119),0)</f>
        <v>0.2412280701754386</v>
      </c>
      <c r="G119" s="82">
        <f>IFERROR(AVERAGEIFS('BAZA DANYCH'!$N:$N,'BAZA DANYCH'!$I:$I,$C119,'BAZA DANYCH'!$S:$S,G$105,'BAZA DANYCH'!$E:$E,$B119),0)</f>
        <v>0.20614035087719298</v>
      </c>
      <c r="H119" s="82">
        <f>IFERROR(AVERAGEIFS('BAZA DANYCH'!$N:$N,'BAZA DANYCH'!$I:$I,$C119,'BAZA DANYCH'!$S:$S,H$105,'BAZA DANYCH'!$E:$E,$B119),0)</f>
        <v>0</v>
      </c>
      <c r="I119" s="82">
        <f>IFERROR(AVERAGEIFS('BAZA DANYCH'!$N:$N,'BAZA DANYCH'!$I:$I,$C119,'BAZA DANYCH'!$S:$S,I$105,'BAZA DANYCH'!$E:$E,$B119),0)</f>
        <v>0.27302631578947367</v>
      </c>
      <c r="J119" s="82">
        <f>IFERROR(AVERAGEIFS('BAZA DANYCH'!$N:$N,'BAZA DANYCH'!$I:$I,$C119,'BAZA DANYCH'!$S:$S,J$105,'BAZA DANYCH'!$E:$E,$B119),0)</f>
        <v>0.39035087719298245</v>
      </c>
      <c r="K119" s="82">
        <f>IFERROR(AVERAGEIFS('BAZA DANYCH'!$N:$N,'BAZA DANYCH'!$I:$I,$C119,'BAZA DANYCH'!$S:$S,K$105,'BAZA DANYCH'!$E:$E,$B119),0)</f>
        <v>0.20065789473684209</v>
      </c>
      <c r="L119" s="82">
        <f>IFERROR(AVERAGEIFS('BAZA DANYCH'!$N:$N,'BAZA DANYCH'!$I:$I,$C119,'BAZA DANYCH'!$S:$S,L$105,'BAZA DANYCH'!$E:$E,$B119),0)</f>
        <v>0.33662280701754388</v>
      </c>
    </row>
    <row r="120" spans="2:12" x14ac:dyDescent="0.2">
      <c r="B120" s="15" t="s">
        <v>83</v>
      </c>
      <c r="C120" s="15" t="s">
        <v>30</v>
      </c>
      <c r="D120" s="82">
        <f>IFERROR(AVERAGEIFS('BAZA DANYCH'!$N:$N,'BAZA DANYCH'!$E:$E,B120,'BAZA DANYCH'!$I:$I,C120),0)</f>
        <v>0.22699507916131798</v>
      </c>
      <c r="E120" s="82">
        <f>IFERROR(AVERAGEIFS('BAZA DANYCH'!$N:$N,'BAZA DANYCH'!$I:$I,$C120,'BAZA DANYCH'!$S:$S,E$105,'BAZA DANYCH'!$E:$E,$B120),0)</f>
        <v>0.10087719298245613</v>
      </c>
      <c r="F120" s="82">
        <f>IFERROR(AVERAGEIFS('BAZA DANYCH'!$N:$N,'BAZA DANYCH'!$I:$I,$C120,'BAZA DANYCH'!$S:$S,F$105,'BAZA DANYCH'!$E:$E,$B120),0)</f>
        <v>0.23793859649122806</v>
      </c>
      <c r="G120" s="82">
        <f>IFERROR(AVERAGEIFS('BAZA DANYCH'!$N:$N,'BAZA DANYCH'!$I:$I,$C120,'BAZA DANYCH'!$S:$S,G$105,'BAZA DANYCH'!$E:$E,$B120),0)</f>
        <v>0.32675438596491224</v>
      </c>
      <c r="H120" s="82">
        <f>IFERROR(AVERAGEIFS('BAZA DANYCH'!$N:$N,'BAZA DANYCH'!$I:$I,$C120,'BAZA DANYCH'!$S:$S,H$105,'BAZA DANYCH'!$E:$E,$B120),0)</f>
        <v>0.49013157894736836</v>
      </c>
      <c r="I120" s="82">
        <f>IFERROR(AVERAGEIFS('BAZA DANYCH'!$N:$N,'BAZA DANYCH'!$I:$I,$C120,'BAZA DANYCH'!$S:$S,I$105,'BAZA DANYCH'!$E:$E,$B120),0)</f>
        <v>0.13815789473684209</v>
      </c>
      <c r="J120" s="82">
        <f>IFERROR(AVERAGEIFS('BAZA DANYCH'!$N:$N,'BAZA DANYCH'!$I:$I,$C120,'BAZA DANYCH'!$S:$S,J$105,'BAZA DANYCH'!$E:$E,$B120),0)</f>
        <v>0.17105263157894737</v>
      </c>
      <c r="K120" s="82">
        <f>IFERROR(AVERAGEIFS('BAZA DANYCH'!$N:$N,'BAZA DANYCH'!$I:$I,$C120,'BAZA DANYCH'!$S:$S,K$105,'BAZA DANYCH'!$E:$E,$B120),0)</f>
        <v>0.14176829268292682</v>
      </c>
      <c r="L120" s="82">
        <f>IFERROR(AVERAGEIFS('BAZA DANYCH'!$N:$N,'BAZA DANYCH'!$I:$I,$C120,'BAZA DANYCH'!$S:$S,L$105,'BAZA DANYCH'!$E:$E,$B120),0)</f>
        <v>0.12646198830409358</v>
      </c>
    </row>
    <row r="121" spans="2:12" x14ac:dyDescent="0.2">
      <c r="B121" s="15" t="s">
        <v>86</v>
      </c>
      <c r="C121" s="16" t="s">
        <v>30</v>
      </c>
      <c r="D121" s="82">
        <f>IFERROR(AVERAGEIFS('BAZA DANYCH'!$N:$N,'BAZA DANYCH'!$E:$E,B121,'BAZA DANYCH'!$I:$I,C121),0)</f>
        <v>0.37631578947368421</v>
      </c>
      <c r="E121" s="82">
        <f>IFERROR(AVERAGEIFS('BAZA DANYCH'!$N:$N,'BAZA DANYCH'!$I:$I,$C121,'BAZA DANYCH'!$S:$S,E$105,'BAZA DANYCH'!$E:$E,$B121),0)</f>
        <v>0.42982456140350878</v>
      </c>
      <c r="F121" s="82">
        <f>IFERROR(AVERAGEIFS('BAZA DANYCH'!$N:$N,'BAZA DANYCH'!$I:$I,$C121,'BAZA DANYCH'!$S:$S,F$105,'BAZA DANYCH'!$E:$E,$B121),0)</f>
        <v>0.79385964912280704</v>
      </c>
      <c r="G121" s="82">
        <f>IFERROR(AVERAGEIFS('BAZA DANYCH'!$N:$N,'BAZA DANYCH'!$I:$I,$C121,'BAZA DANYCH'!$S:$S,G$105,'BAZA DANYCH'!$E:$E,$B121),0)</f>
        <v>0.45175438596491224</v>
      </c>
      <c r="H121" s="82">
        <f>IFERROR(AVERAGEIFS('BAZA DANYCH'!$N:$N,'BAZA DANYCH'!$I:$I,$C121,'BAZA DANYCH'!$S:$S,H$105,'BAZA DANYCH'!$E:$E,$B121),0)</f>
        <v>0</v>
      </c>
      <c r="I121" s="82">
        <f>IFERROR(AVERAGEIFS('BAZA DANYCH'!$N:$N,'BAZA DANYCH'!$I:$I,$C121,'BAZA DANYCH'!$S:$S,I$105,'BAZA DANYCH'!$E:$E,$B121),0)</f>
        <v>0.2807017543859649</v>
      </c>
      <c r="J121" s="82">
        <f>IFERROR(AVERAGEIFS('BAZA DANYCH'!$N:$N,'BAZA DANYCH'!$I:$I,$C121,'BAZA DANYCH'!$S:$S,J$105,'BAZA DANYCH'!$E:$E,$B121),0)</f>
        <v>0.17543859649122806</v>
      </c>
      <c r="K121" s="82">
        <f>IFERROR(AVERAGEIFS('BAZA DANYCH'!$N:$N,'BAZA DANYCH'!$I:$I,$C121,'BAZA DANYCH'!$S:$S,K$105,'BAZA DANYCH'!$E:$E,$B121),0)</f>
        <v>0.20175438596491227</v>
      </c>
      <c r="L121" s="82">
        <f>IFERROR(AVERAGEIFS('BAZA DANYCH'!$N:$N,'BAZA DANYCH'!$I:$I,$C121,'BAZA DANYCH'!$S:$S,L$105,'BAZA DANYCH'!$E:$E,$B121),0)</f>
        <v>0.26754385964912281</v>
      </c>
    </row>
    <row r="122" spans="2:12" x14ac:dyDescent="0.2">
      <c r="B122" s="15" t="s">
        <v>86</v>
      </c>
      <c r="C122" s="16" t="s">
        <v>29</v>
      </c>
      <c r="D122" s="82">
        <f>IFERROR(AVERAGEIFS('BAZA DANYCH'!$N:$N,'BAZA DANYCH'!$E:$E,B122,'BAZA DANYCH'!$I:$I,C122),0)</f>
        <v>0.31644736842105264</v>
      </c>
      <c r="E122" s="82">
        <f>IFERROR(AVERAGEIFS('BAZA DANYCH'!$N:$N,'BAZA DANYCH'!$I:$I,$C122,'BAZA DANYCH'!$S:$S,E$105,'BAZA DANYCH'!$E:$E,$B122),0)</f>
        <v>0.13815789473684212</v>
      </c>
      <c r="F122" s="82">
        <f>IFERROR(AVERAGEIFS('BAZA DANYCH'!$N:$N,'BAZA DANYCH'!$I:$I,$C122,'BAZA DANYCH'!$S:$S,F$105,'BAZA DANYCH'!$E:$E,$B122),0)</f>
        <v>0.2817982456140351</v>
      </c>
      <c r="G122" s="82">
        <f>IFERROR(AVERAGEIFS('BAZA DANYCH'!$N:$N,'BAZA DANYCH'!$I:$I,$C122,'BAZA DANYCH'!$S:$S,G$105,'BAZA DANYCH'!$E:$E,$B122),0)</f>
        <v>0</v>
      </c>
      <c r="H122" s="82">
        <f>IFERROR(AVERAGEIFS('BAZA DANYCH'!$N:$N,'BAZA DANYCH'!$I:$I,$C122,'BAZA DANYCH'!$S:$S,H$105,'BAZA DANYCH'!$E:$E,$B122),0)</f>
        <v>7.8947368421052627E-2</v>
      </c>
      <c r="I122" s="82">
        <f>IFERROR(AVERAGEIFS('BAZA DANYCH'!$N:$N,'BAZA DANYCH'!$I:$I,$C122,'BAZA DANYCH'!$S:$S,I$105,'BAZA DANYCH'!$E:$E,$B122),0)</f>
        <v>0.35416666666666663</v>
      </c>
      <c r="J122" s="82">
        <f>IFERROR(AVERAGEIFS('BAZA DANYCH'!$N:$N,'BAZA DANYCH'!$I:$I,$C122,'BAZA DANYCH'!$S:$S,J$105,'BAZA DANYCH'!$E:$E,$B122),0)</f>
        <v>0.40789473684210525</v>
      </c>
      <c r="K122" s="82">
        <f>IFERROR(AVERAGEIFS('BAZA DANYCH'!$N:$N,'BAZA DANYCH'!$I:$I,$C122,'BAZA DANYCH'!$S:$S,K$105,'BAZA DANYCH'!$E:$E,$B122),0)</f>
        <v>0.48684210526315791</v>
      </c>
      <c r="L122" s="82">
        <f>IFERROR(AVERAGEIFS('BAZA DANYCH'!$N:$N,'BAZA DANYCH'!$I:$I,$C122,'BAZA DANYCH'!$S:$S,L$105,'BAZA DANYCH'!$E:$E,$B122),0)</f>
        <v>0.29385964912280704</v>
      </c>
    </row>
    <row r="123" spans="2:12" x14ac:dyDescent="0.2">
      <c r="B123" s="15" t="s">
        <v>89</v>
      </c>
      <c r="C123" s="15" t="s">
        <v>30</v>
      </c>
      <c r="D123" s="82">
        <f>IFERROR(AVERAGEIFS('BAZA DANYCH'!$N:$N,'BAZA DANYCH'!$E:$E,B123,'BAZA DANYCH'!$I:$I,C123),0)</f>
        <v>0.15914634146341461</v>
      </c>
      <c r="E123" s="82">
        <f>IFERROR(AVERAGEIFS('BAZA DANYCH'!$N:$N,'BAZA DANYCH'!$I:$I,$C123,'BAZA DANYCH'!$S:$S,E$105,'BAZA DANYCH'!$E:$E,$B123),0)</f>
        <v>0.19740853658536583</v>
      </c>
      <c r="F123" s="82">
        <f>IFERROR(AVERAGEIFS('BAZA DANYCH'!$N:$N,'BAZA DANYCH'!$I:$I,$C123,'BAZA DANYCH'!$S:$S,F$105,'BAZA DANYCH'!$E:$E,$B123),0)</f>
        <v>0.20426829268292684</v>
      </c>
      <c r="G123" s="82">
        <f>IFERROR(AVERAGEIFS('BAZA DANYCH'!$N:$N,'BAZA DANYCH'!$I:$I,$C123,'BAZA DANYCH'!$S:$S,G$105,'BAZA DANYCH'!$E:$E,$B123),0)</f>
        <v>0.15929878048780488</v>
      </c>
      <c r="H123" s="82">
        <f>IFERROR(AVERAGEIFS('BAZA DANYCH'!$N:$N,'BAZA DANYCH'!$I:$I,$C123,'BAZA DANYCH'!$S:$S,H$105,'BAZA DANYCH'!$E:$E,$B123),0)</f>
        <v>0</v>
      </c>
      <c r="I123" s="82">
        <f>IFERROR(AVERAGEIFS('BAZA DANYCH'!$N:$N,'BAZA DANYCH'!$I:$I,$C123,'BAZA DANYCH'!$S:$S,I$105,'BAZA DANYCH'!$E:$E,$B123),0)</f>
        <v>0.13719512195121952</v>
      </c>
      <c r="J123" s="82">
        <f>IFERROR(AVERAGEIFS('BAZA DANYCH'!$N:$N,'BAZA DANYCH'!$I:$I,$C123,'BAZA DANYCH'!$S:$S,J$105,'BAZA DANYCH'!$E:$E,$B123),0)</f>
        <v>0.13567073170731708</v>
      </c>
      <c r="K123" s="82">
        <f>IFERROR(AVERAGEIFS('BAZA DANYCH'!$N:$N,'BAZA DANYCH'!$I:$I,$C123,'BAZA DANYCH'!$S:$S,K$105,'BAZA DANYCH'!$E:$E,$B123),0)</f>
        <v>9.8323170731707321E-2</v>
      </c>
      <c r="L123" s="82">
        <f>IFERROR(AVERAGEIFS('BAZA DANYCH'!$N:$N,'BAZA DANYCH'!$I:$I,$C123,'BAZA DANYCH'!$S:$S,L$105,'BAZA DANYCH'!$E:$E,$B123),0)</f>
        <v>0</v>
      </c>
    </row>
    <row r="124" spans="2:12" x14ac:dyDescent="0.2">
      <c r="B124" s="15" t="s">
        <v>89</v>
      </c>
      <c r="C124" s="15" t="s">
        <v>29</v>
      </c>
      <c r="D124" s="82">
        <f>IFERROR(AVERAGEIFS('BAZA DANYCH'!$N:$N,'BAZA DANYCH'!$E:$E,B124,'BAZA DANYCH'!$I:$I,C124),0)</f>
        <v>0.18241869918699186</v>
      </c>
      <c r="E124" s="82">
        <f>IFERROR(AVERAGEIFS('BAZA DANYCH'!$N:$N,'BAZA DANYCH'!$I:$I,$C124,'BAZA DANYCH'!$S:$S,E$105,'BAZA DANYCH'!$E:$E,$B124),0)</f>
        <v>0.1486280487804878</v>
      </c>
      <c r="F124" s="82">
        <f>IFERROR(AVERAGEIFS('BAZA DANYCH'!$N:$N,'BAZA DANYCH'!$I:$I,$C124,'BAZA DANYCH'!$S:$S,F$105,'BAZA DANYCH'!$E:$E,$B124),0)</f>
        <v>0.12347560975609756</v>
      </c>
      <c r="G124" s="82">
        <f>IFERROR(AVERAGEIFS('BAZA DANYCH'!$N:$N,'BAZA DANYCH'!$I:$I,$C124,'BAZA DANYCH'!$S:$S,G$105,'BAZA DANYCH'!$E:$E,$B124),0)</f>
        <v>8.4603658536585372E-2</v>
      </c>
      <c r="H124" s="82">
        <f>IFERROR(AVERAGEIFS('BAZA DANYCH'!$N:$N,'BAZA DANYCH'!$I:$I,$C124,'BAZA DANYCH'!$S:$S,H$105,'BAZA DANYCH'!$E:$E,$B124),0)</f>
        <v>0</v>
      </c>
      <c r="I124" s="82">
        <f>IFERROR(AVERAGEIFS('BAZA DANYCH'!$N:$N,'BAZA DANYCH'!$I:$I,$C124,'BAZA DANYCH'!$S:$S,I$105,'BAZA DANYCH'!$E:$E,$B124),0)</f>
        <v>0.12347560975609756</v>
      </c>
      <c r="J124" s="82">
        <f>IFERROR(AVERAGEIFS('BAZA DANYCH'!$N:$N,'BAZA DANYCH'!$I:$I,$C124,'BAZA DANYCH'!$S:$S,J$105,'BAZA DANYCH'!$E:$E,$B124),0)</f>
        <v>0.28429878048780488</v>
      </c>
      <c r="K124" s="82">
        <f>IFERROR(AVERAGEIFS('BAZA DANYCH'!$N:$N,'BAZA DANYCH'!$I:$I,$C124,'BAZA DANYCH'!$S:$S,K$105,'BAZA DANYCH'!$E:$E,$B124),0)</f>
        <v>0.27515243902439024</v>
      </c>
      <c r="L124" s="82">
        <f>IFERROR(AVERAGEIFS('BAZA DANYCH'!$N:$N,'BAZA DANYCH'!$I:$I,$C124,'BAZA DANYCH'!$S:$S,L$105,'BAZA DANYCH'!$E:$E,$B124),0)</f>
        <v>0.24085365853658536</v>
      </c>
    </row>
  </sheetData>
  <mergeCells count="28">
    <mergeCell ref="C3:C4"/>
    <mergeCell ref="B41:C41"/>
    <mergeCell ref="B44:C44"/>
    <mergeCell ref="B3:B4"/>
    <mergeCell ref="B7:C7"/>
    <mergeCell ref="B10:C10"/>
    <mergeCell ref="B13:C13"/>
    <mergeCell ref="B16:C16"/>
    <mergeCell ref="B19:C19"/>
    <mergeCell ref="B22:C22"/>
    <mergeCell ref="B25:C25"/>
    <mergeCell ref="B28:C28"/>
    <mergeCell ref="B105:B106"/>
    <mergeCell ref="C105:C106"/>
    <mergeCell ref="B31:C31"/>
    <mergeCell ref="B32:C32"/>
    <mergeCell ref="B66:C66"/>
    <mergeCell ref="B37:B38"/>
    <mergeCell ref="C37:C38"/>
    <mergeCell ref="B47:C47"/>
    <mergeCell ref="B50:C50"/>
    <mergeCell ref="B53:C53"/>
    <mergeCell ref="B56:C56"/>
    <mergeCell ref="B59:C59"/>
    <mergeCell ref="B62:C62"/>
    <mergeCell ref="B65:C65"/>
    <mergeCell ref="C78:C79"/>
    <mergeCell ref="C71:C72"/>
  </mergeCells>
  <conditionalFormatting sqref="C108:C10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7:L12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F67"/>
  <sheetViews>
    <sheetView zoomScale="50" zoomScaleNormal="50" workbookViewId="0">
      <selection activeCell="C73" sqref="C73"/>
    </sheetView>
  </sheetViews>
  <sheetFormatPr defaultRowHeight="15" x14ac:dyDescent="0.25"/>
  <cols>
    <col min="1" max="2" width="20.7109375" customWidth="1"/>
    <col min="3" max="3" width="30.7109375" customWidth="1"/>
    <col min="4" max="4" width="15.7109375" customWidth="1"/>
    <col min="5" max="29" width="10.7109375" customWidth="1"/>
    <col min="36" max="37" width="20.7109375" customWidth="1"/>
    <col min="38" max="46" width="10.7109375" customWidth="1"/>
    <col min="47" max="49" width="20.7109375" customWidth="1"/>
    <col min="50" max="58" width="10.7109375" customWidth="1"/>
    <col min="60" max="84" width="15.7109375" customWidth="1"/>
  </cols>
  <sheetData>
    <row r="1" spans="1:53" ht="19.5" x14ac:dyDescent="0.25">
      <c r="A1" s="89" t="s">
        <v>108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</row>
    <row r="2" spans="1:53" x14ac:dyDescent="0.25"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10</v>
      </c>
      <c r="P2">
        <v>11</v>
      </c>
      <c r="Q2">
        <v>12</v>
      </c>
      <c r="R2">
        <v>13</v>
      </c>
      <c r="S2">
        <v>14</v>
      </c>
      <c r="T2">
        <v>15</v>
      </c>
      <c r="U2">
        <v>16</v>
      </c>
      <c r="V2">
        <v>17</v>
      </c>
      <c r="W2">
        <v>18</v>
      </c>
      <c r="X2">
        <v>19</v>
      </c>
      <c r="Y2">
        <v>20</v>
      </c>
      <c r="Z2">
        <v>21</v>
      </c>
      <c r="AA2">
        <v>22</v>
      </c>
      <c r="AB2">
        <v>23</v>
      </c>
    </row>
    <row r="3" spans="1:53" x14ac:dyDescent="0.25">
      <c r="B3" s="14"/>
      <c r="C3" s="14"/>
      <c r="D3" s="14"/>
      <c r="E3" s="91">
        <v>3.1746031746031746E-4</v>
      </c>
      <c r="F3" s="91">
        <v>7.9365079365079365E-5</v>
      </c>
      <c r="G3" s="91">
        <v>0</v>
      </c>
      <c r="H3" s="91">
        <v>2.380952380952381E-4</v>
      </c>
      <c r="I3" s="91">
        <v>2.2222222222222222E-3</v>
      </c>
      <c r="J3" s="91">
        <v>1.6111111111111111E-2</v>
      </c>
      <c r="K3" s="91">
        <v>5.1587301587301584E-2</v>
      </c>
      <c r="L3" s="91">
        <v>0.13992063492063492</v>
      </c>
      <c r="M3" s="91">
        <v>7.2380952380952379E-2</v>
      </c>
      <c r="N3" s="91">
        <v>5.7619047619047618E-2</v>
      </c>
      <c r="O3" s="91">
        <v>5.5238095238095239E-2</v>
      </c>
      <c r="P3" s="91">
        <v>5.1031746031746032E-2</v>
      </c>
      <c r="Q3" s="91">
        <v>4.9761904761904764E-2</v>
      </c>
      <c r="R3" s="91">
        <v>5.4365079365079366E-2</v>
      </c>
      <c r="S3" s="91">
        <v>7.0555555555555552E-2</v>
      </c>
      <c r="T3" s="91">
        <v>8.4523809523809529E-2</v>
      </c>
      <c r="U3" s="91">
        <v>9.5317460317460315E-2</v>
      </c>
      <c r="V3" s="91">
        <v>7.4682539682539684E-2</v>
      </c>
      <c r="W3" s="91">
        <v>5.4841269841269843E-2</v>
      </c>
      <c r="X3" s="91">
        <v>3.4682539682539683E-2</v>
      </c>
      <c r="Y3" s="91">
        <v>1.6666666666666666E-2</v>
      </c>
      <c r="Z3" s="91">
        <v>9.7619047619047616E-3</v>
      </c>
      <c r="AA3" s="91">
        <v>6.4285714285714285E-3</v>
      </c>
      <c r="AB3" s="91">
        <v>1.6666666666666668E-3</v>
      </c>
      <c r="AC3" s="91">
        <v>1.0000000000000002</v>
      </c>
    </row>
    <row r="4" spans="1:53" x14ac:dyDescent="0.25">
      <c r="B4" s="139" t="str">
        <f>[1]STATYSTYKI!B3</f>
        <v>Numer punktu pomiarowego</v>
      </c>
      <c r="C4" s="139" t="str">
        <f>[1]STATYSTYKI!C3</f>
        <v>Kierunek                              do / z Wrocławia</v>
      </c>
      <c r="D4" s="139" t="str">
        <f>[1]STATYSTYKI!D3</f>
        <v xml:space="preserve">RAZEM </v>
      </c>
      <c r="E4" s="9">
        <v>6.6613381477509402E-16</v>
      </c>
      <c r="F4" s="9">
        <v>4.1666666666666699E-2</v>
      </c>
      <c r="G4" s="9">
        <v>8.3333333333333703E-2</v>
      </c>
      <c r="H4" s="9">
        <v>0.125000000000001</v>
      </c>
      <c r="I4" s="9">
        <v>0.16666666666666699</v>
      </c>
      <c r="J4" s="9">
        <v>0.20833333333333401</v>
      </c>
      <c r="K4" s="9">
        <v>0.25</v>
      </c>
      <c r="L4" s="9">
        <v>0.29166666666666702</v>
      </c>
      <c r="M4" s="9">
        <v>0.33333333333333298</v>
      </c>
      <c r="N4" s="9">
        <v>0.375</v>
      </c>
      <c r="O4" s="9">
        <v>0.41666666666666669</v>
      </c>
      <c r="P4" s="9">
        <v>0.45833333333333331</v>
      </c>
      <c r="Q4" s="9">
        <v>0.5</v>
      </c>
      <c r="R4" s="9">
        <v>0.54166666666666663</v>
      </c>
      <c r="S4" s="9">
        <v>0.58333333333333304</v>
      </c>
      <c r="T4" s="9">
        <v>0.625</v>
      </c>
      <c r="U4" s="9">
        <v>0.66666666666666696</v>
      </c>
      <c r="V4" s="9">
        <v>0.70833333333333304</v>
      </c>
      <c r="W4" s="9">
        <v>0.75</v>
      </c>
      <c r="X4" s="9">
        <v>0.79166666666666596</v>
      </c>
      <c r="Y4" s="9">
        <v>0.83333333333333304</v>
      </c>
      <c r="Z4" s="9">
        <v>0.875</v>
      </c>
      <c r="AA4" s="9">
        <v>0.91666666666666596</v>
      </c>
      <c r="AB4" s="9">
        <v>0.95833333333333304</v>
      </c>
      <c r="AC4" s="92"/>
    </row>
    <row r="5" spans="1:53" x14ac:dyDescent="0.25">
      <c r="B5" s="139"/>
      <c r="C5" s="139"/>
      <c r="D5" s="139"/>
      <c r="E5" s="9">
        <v>4.1666666666666297E-2</v>
      </c>
      <c r="F5" s="9">
        <v>8.3333333333333301E-2</v>
      </c>
      <c r="G5" s="9">
        <v>0.125</v>
      </c>
      <c r="H5" s="9">
        <v>0.16666666666666599</v>
      </c>
      <c r="I5" s="9">
        <v>0.20833333333333301</v>
      </c>
      <c r="J5" s="9">
        <v>0.25</v>
      </c>
      <c r="K5" s="9">
        <v>0.29166666666666602</v>
      </c>
      <c r="L5" s="9">
        <v>0.33333333333333298</v>
      </c>
      <c r="M5" s="9">
        <v>0.375</v>
      </c>
      <c r="N5" s="9">
        <v>0.41666666666666702</v>
      </c>
      <c r="O5" s="9">
        <v>0.45833333333333331</v>
      </c>
      <c r="P5" s="9">
        <v>0.5</v>
      </c>
      <c r="Q5" s="9">
        <v>0.54166666666666663</v>
      </c>
      <c r="R5" s="9">
        <v>0.58333333333333337</v>
      </c>
      <c r="S5" s="9">
        <v>0.625</v>
      </c>
      <c r="T5" s="9">
        <v>0.66666666666666696</v>
      </c>
      <c r="U5" s="9">
        <v>0.70833333333333304</v>
      </c>
      <c r="V5" s="9">
        <v>0.75</v>
      </c>
      <c r="W5" s="9">
        <v>0.79166666666666696</v>
      </c>
      <c r="X5" s="9">
        <v>0.83333333333333304</v>
      </c>
      <c r="Y5" s="9">
        <v>0.875</v>
      </c>
      <c r="Z5" s="9">
        <v>0.91666666666666696</v>
      </c>
      <c r="AA5" s="9">
        <v>0.95833333333333304</v>
      </c>
      <c r="AB5" s="9">
        <v>1</v>
      </c>
      <c r="AC5" s="92"/>
    </row>
    <row r="6" spans="1:53" x14ac:dyDescent="0.25">
      <c r="B6" s="93" t="str">
        <f>STATYSTYKI!B5</f>
        <v>K1</v>
      </c>
      <c r="C6" s="93" t="str">
        <f>STATYSTYKI!C5</f>
        <v>do Wrocławia</v>
      </c>
      <c r="D6" s="94">
        <f>ROUND((SUM(STATYSTYKI!E5:L5)*100%)/SUM(STATYSTYKI!$E$2:$L$2),0)</f>
        <v>1619</v>
      </c>
      <c r="E6" s="95">
        <f>ROUND($D6*E$3,0)</f>
        <v>1</v>
      </c>
      <c r="F6" s="95">
        <f t="shared" ref="F6:AB16" si="0">ROUND($D6*F$3,0)</f>
        <v>0</v>
      </c>
      <c r="G6" s="95">
        <f t="shared" si="0"/>
        <v>0</v>
      </c>
      <c r="H6" s="95">
        <f t="shared" si="0"/>
        <v>0</v>
      </c>
      <c r="I6" s="95">
        <f t="shared" si="0"/>
        <v>4</v>
      </c>
      <c r="J6" s="95">
        <f t="shared" si="0"/>
        <v>26</v>
      </c>
      <c r="K6" s="95">
        <f t="shared" si="0"/>
        <v>84</v>
      </c>
      <c r="L6" s="95">
        <f t="shared" si="0"/>
        <v>227</v>
      </c>
      <c r="M6" s="95">
        <f t="shared" si="0"/>
        <v>117</v>
      </c>
      <c r="N6" s="95">
        <f t="shared" si="0"/>
        <v>93</v>
      </c>
      <c r="O6" s="95">
        <f t="shared" si="0"/>
        <v>89</v>
      </c>
      <c r="P6" s="95">
        <f t="shared" si="0"/>
        <v>83</v>
      </c>
      <c r="Q6" s="95">
        <f t="shared" si="0"/>
        <v>81</v>
      </c>
      <c r="R6" s="95">
        <f t="shared" si="0"/>
        <v>88</v>
      </c>
      <c r="S6" s="95">
        <f t="shared" si="0"/>
        <v>114</v>
      </c>
      <c r="T6" s="95">
        <f t="shared" si="0"/>
        <v>137</v>
      </c>
      <c r="U6" s="95">
        <f t="shared" si="0"/>
        <v>154</v>
      </c>
      <c r="V6" s="95">
        <f t="shared" si="0"/>
        <v>121</v>
      </c>
      <c r="W6" s="95">
        <f t="shared" si="0"/>
        <v>89</v>
      </c>
      <c r="X6" s="95">
        <f t="shared" si="0"/>
        <v>56</v>
      </c>
      <c r="Y6" s="95">
        <f t="shared" si="0"/>
        <v>27</v>
      </c>
      <c r="Z6" s="95">
        <f t="shared" si="0"/>
        <v>16</v>
      </c>
      <c r="AA6" s="95">
        <f t="shared" si="0"/>
        <v>10</v>
      </c>
      <c r="AB6" s="95">
        <f t="shared" si="0"/>
        <v>3</v>
      </c>
      <c r="AC6" s="96"/>
    </row>
    <row r="7" spans="1:53" x14ac:dyDescent="0.25">
      <c r="B7" s="93" t="str">
        <f>STATYSTYKI!B6</f>
        <v>K1</v>
      </c>
      <c r="C7" s="93" t="str">
        <f>STATYSTYKI!C6</f>
        <v>z Wrocławia</v>
      </c>
      <c r="D7" s="94">
        <f>ROUND((SUM(STATYSTYKI!E6:L6)*100%)/SUM(STATYSTYKI!$E$2:$L$2),0)</f>
        <v>1874</v>
      </c>
      <c r="E7" s="95">
        <f t="shared" ref="E7:T33" si="1">ROUND($D7*E$3,0)</f>
        <v>1</v>
      </c>
      <c r="F7" s="95">
        <f t="shared" si="0"/>
        <v>0</v>
      </c>
      <c r="G7" s="95">
        <f t="shared" si="0"/>
        <v>0</v>
      </c>
      <c r="H7" s="95">
        <f t="shared" si="0"/>
        <v>0</v>
      </c>
      <c r="I7" s="95">
        <f t="shared" si="0"/>
        <v>4</v>
      </c>
      <c r="J7" s="95">
        <f t="shared" si="0"/>
        <v>30</v>
      </c>
      <c r="K7" s="95">
        <f t="shared" si="0"/>
        <v>97</v>
      </c>
      <c r="L7" s="95">
        <f t="shared" si="0"/>
        <v>262</v>
      </c>
      <c r="M7" s="95">
        <f t="shared" si="0"/>
        <v>136</v>
      </c>
      <c r="N7" s="95">
        <f t="shared" si="0"/>
        <v>108</v>
      </c>
      <c r="O7" s="95">
        <f t="shared" si="0"/>
        <v>104</v>
      </c>
      <c r="P7" s="95">
        <f t="shared" si="0"/>
        <v>96</v>
      </c>
      <c r="Q7" s="95">
        <f t="shared" si="0"/>
        <v>93</v>
      </c>
      <c r="R7" s="95">
        <f t="shared" si="0"/>
        <v>102</v>
      </c>
      <c r="S7" s="95">
        <f t="shared" si="0"/>
        <v>132</v>
      </c>
      <c r="T7" s="95">
        <f t="shared" si="0"/>
        <v>158</v>
      </c>
      <c r="U7" s="95">
        <f t="shared" si="0"/>
        <v>179</v>
      </c>
      <c r="V7" s="95">
        <f t="shared" si="0"/>
        <v>140</v>
      </c>
      <c r="W7" s="95">
        <f t="shared" si="0"/>
        <v>103</v>
      </c>
      <c r="X7" s="95">
        <f t="shared" si="0"/>
        <v>65</v>
      </c>
      <c r="Y7" s="95">
        <f t="shared" si="0"/>
        <v>31</v>
      </c>
      <c r="Z7" s="95">
        <f t="shared" si="0"/>
        <v>18</v>
      </c>
      <c r="AA7" s="95">
        <f t="shared" si="0"/>
        <v>12</v>
      </c>
      <c r="AB7" s="95">
        <f t="shared" si="0"/>
        <v>3</v>
      </c>
      <c r="AC7" s="96"/>
    </row>
    <row r="8" spans="1:53" x14ac:dyDescent="0.25">
      <c r="B8" s="157" t="str">
        <f>STATYSTYKI!B7</f>
        <v>RAZEM K1</v>
      </c>
      <c r="C8" s="158"/>
      <c r="D8" s="97">
        <f>SUM(D6:D7)</f>
        <v>3493</v>
      </c>
      <c r="E8" s="97">
        <f t="shared" ref="E8:AB8" si="2">SUM(E6:E7)</f>
        <v>2</v>
      </c>
      <c r="F8" s="97">
        <f t="shared" si="2"/>
        <v>0</v>
      </c>
      <c r="G8" s="97">
        <f t="shared" si="2"/>
        <v>0</v>
      </c>
      <c r="H8" s="97">
        <f t="shared" si="2"/>
        <v>0</v>
      </c>
      <c r="I8" s="97">
        <f t="shared" si="2"/>
        <v>8</v>
      </c>
      <c r="J8" s="97">
        <f t="shared" si="2"/>
        <v>56</v>
      </c>
      <c r="K8" s="97">
        <f t="shared" si="2"/>
        <v>181</v>
      </c>
      <c r="L8" s="97">
        <f t="shared" si="2"/>
        <v>489</v>
      </c>
      <c r="M8" s="97">
        <f t="shared" si="2"/>
        <v>253</v>
      </c>
      <c r="N8" s="97">
        <f t="shared" si="2"/>
        <v>201</v>
      </c>
      <c r="O8" s="97">
        <f t="shared" si="2"/>
        <v>193</v>
      </c>
      <c r="P8" s="97">
        <f t="shared" si="2"/>
        <v>179</v>
      </c>
      <c r="Q8" s="97">
        <f t="shared" si="2"/>
        <v>174</v>
      </c>
      <c r="R8" s="97">
        <f t="shared" si="2"/>
        <v>190</v>
      </c>
      <c r="S8" s="97">
        <f t="shared" si="2"/>
        <v>246</v>
      </c>
      <c r="T8" s="97">
        <f t="shared" si="2"/>
        <v>295</v>
      </c>
      <c r="U8" s="97">
        <f t="shared" si="2"/>
        <v>333</v>
      </c>
      <c r="V8" s="97">
        <f t="shared" si="2"/>
        <v>261</v>
      </c>
      <c r="W8" s="97">
        <f t="shared" si="2"/>
        <v>192</v>
      </c>
      <c r="X8" s="97">
        <f t="shared" si="2"/>
        <v>121</v>
      </c>
      <c r="Y8" s="97">
        <f t="shared" si="2"/>
        <v>58</v>
      </c>
      <c r="Z8" s="97">
        <f t="shared" si="2"/>
        <v>34</v>
      </c>
      <c r="AA8" s="97">
        <f t="shared" si="2"/>
        <v>22</v>
      </c>
      <c r="AB8" s="97">
        <f t="shared" si="2"/>
        <v>6</v>
      </c>
      <c r="AC8" s="96"/>
    </row>
    <row r="9" spans="1:53" x14ac:dyDescent="0.25">
      <c r="B9" s="93" t="str">
        <f>STATYSTYKI!B8</f>
        <v>K2</v>
      </c>
      <c r="C9" s="93" t="str">
        <f>STATYSTYKI!C8</f>
        <v>z Wrocławia</v>
      </c>
      <c r="D9" s="94">
        <f>ROUND((SUM(STATYSTYKI!E8:L8)*100%)/SUM(STATYSTYKI!$E$2:$L$2),0)</f>
        <v>968</v>
      </c>
      <c r="E9" s="95">
        <f t="shared" si="1"/>
        <v>0</v>
      </c>
      <c r="F9" s="95">
        <f t="shared" si="0"/>
        <v>0</v>
      </c>
      <c r="G9" s="95">
        <f t="shared" si="0"/>
        <v>0</v>
      </c>
      <c r="H9" s="95">
        <f t="shared" si="0"/>
        <v>0</v>
      </c>
      <c r="I9" s="95">
        <f t="shared" si="0"/>
        <v>2</v>
      </c>
      <c r="J9" s="95">
        <f t="shared" si="0"/>
        <v>16</v>
      </c>
      <c r="K9" s="95">
        <f t="shared" si="0"/>
        <v>50</v>
      </c>
      <c r="L9" s="95">
        <f t="shared" si="0"/>
        <v>135</v>
      </c>
      <c r="M9" s="95">
        <f t="shared" si="0"/>
        <v>70</v>
      </c>
      <c r="N9" s="95">
        <f t="shared" si="0"/>
        <v>56</v>
      </c>
      <c r="O9" s="95">
        <f t="shared" si="0"/>
        <v>53</v>
      </c>
      <c r="P9" s="95">
        <f t="shared" si="0"/>
        <v>49</v>
      </c>
      <c r="Q9" s="95">
        <f t="shared" si="0"/>
        <v>48</v>
      </c>
      <c r="R9" s="95">
        <f t="shared" si="0"/>
        <v>53</v>
      </c>
      <c r="S9" s="95">
        <f t="shared" si="0"/>
        <v>68</v>
      </c>
      <c r="T9" s="95">
        <f t="shared" si="0"/>
        <v>82</v>
      </c>
      <c r="U9" s="95">
        <f t="shared" si="0"/>
        <v>92</v>
      </c>
      <c r="V9" s="95">
        <f t="shared" si="0"/>
        <v>72</v>
      </c>
      <c r="W9" s="95">
        <f t="shared" si="0"/>
        <v>53</v>
      </c>
      <c r="X9" s="95">
        <f t="shared" si="0"/>
        <v>34</v>
      </c>
      <c r="Y9" s="95">
        <f t="shared" si="0"/>
        <v>16</v>
      </c>
      <c r="Z9" s="95">
        <f t="shared" si="0"/>
        <v>9</v>
      </c>
      <c r="AA9" s="95">
        <f t="shared" si="0"/>
        <v>6</v>
      </c>
      <c r="AB9" s="95">
        <f t="shared" si="0"/>
        <v>2</v>
      </c>
      <c r="AC9" s="96"/>
    </row>
    <row r="10" spans="1:53" x14ac:dyDescent="0.25">
      <c r="B10" s="93" t="str">
        <f>STATYSTYKI!B9</f>
        <v>K2</v>
      </c>
      <c r="C10" s="93" t="str">
        <f>STATYSTYKI!C9</f>
        <v>do Wrocławia</v>
      </c>
      <c r="D10" s="94">
        <f>ROUND((SUM(STATYSTYKI!E9:L9)*100%)/SUM(STATYSTYKI!$E$2:$L$2),0)</f>
        <v>998</v>
      </c>
      <c r="E10" s="95">
        <f t="shared" si="1"/>
        <v>0</v>
      </c>
      <c r="F10" s="95">
        <f t="shared" si="0"/>
        <v>0</v>
      </c>
      <c r="G10" s="95">
        <f t="shared" si="0"/>
        <v>0</v>
      </c>
      <c r="H10" s="95">
        <f t="shared" si="0"/>
        <v>0</v>
      </c>
      <c r="I10" s="95">
        <f t="shared" si="0"/>
        <v>2</v>
      </c>
      <c r="J10" s="95">
        <f t="shared" si="0"/>
        <v>16</v>
      </c>
      <c r="K10" s="95">
        <f t="shared" si="0"/>
        <v>51</v>
      </c>
      <c r="L10" s="95">
        <f t="shared" si="0"/>
        <v>140</v>
      </c>
      <c r="M10" s="95">
        <f t="shared" si="0"/>
        <v>72</v>
      </c>
      <c r="N10" s="95">
        <f t="shared" si="0"/>
        <v>58</v>
      </c>
      <c r="O10" s="95">
        <f t="shared" si="0"/>
        <v>55</v>
      </c>
      <c r="P10" s="95">
        <f t="shared" si="0"/>
        <v>51</v>
      </c>
      <c r="Q10" s="95">
        <f t="shared" si="0"/>
        <v>50</v>
      </c>
      <c r="R10" s="95">
        <f t="shared" si="0"/>
        <v>54</v>
      </c>
      <c r="S10" s="95">
        <f t="shared" si="0"/>
        <v>70</v>
      </c>
      <c r="T10" s="95">
        <f t="shared" si="0"/>
        <v>84</v>
      </c>
      <c r="U10" s="95">
        <f t="shared" si="0"/>
        <v>95</v>
      </c>
      <c r="V10" s="95">
        <f t="shared" si="0"/>
        <v>75</v>
      </c>
      <c r="W10" s="95">
        <f t="shared" si="0"/>
        <v>55</v>
      </c>
      <c r="X10" s="95">
        <f t="shared" si="0"/>
        <v>35</v>
      </c>
      <c r="Y10" s="95">
        <f t="shared" si="0"/>
        <v>17</v>
      </c>
      <c r="Z10" s="95">
        <f t="shared" si="0"/>
        <v>10</v>
      </c>
      <c r="AA10" s="95">
        <f t="shared" si="0"/>
        <v>6</v>
      </c>
      <c r="AB10" s="95">
        <f t="shared" si="0"/>
        <v>2</v>
      </c>
      <c r="AC10" s="96"/>
    </row>
    <row r="11" spans="1:53" x14ac:dyDescent="0.25">
      <c r="B11" s="157" t="str">
        <f>STATYSTYKI!B10</f>
        <v>RAZEM K2</v>
      </c>
      <c r="C11" s="158"/>
      <c r="D11" s="97">
        <f>SUM(D9:D10)</f>
        <v>1966</v>
      </c>
      <c r="E11" s="97">
        <f t="shared" ref="E11:AB11" si="3">SUM(E9:E10)</f>
        <v>0</v>
      </c>
      <c r="F11" s="97">
        <f t="shared" si="3"/>
        <v>0</v>
      </c>
      <c r="G11" s="97">
        <f t="shared" si="3"/>
        <v>0</v>
      </c>
      <c r="H11" s="97">
        <f t="shared" si="3"/>
        <v>0</v>
      </c>
      <c r="I11" s="97">
        <f t="shared" si="3"/>
        <v>4</v>
      </c>
      <c r="J11" s="97">
        <f t="shared" si="3"/>
        <v>32</v>
      </c>
      <c r="K11" s="97">
        <f t="shared" si="3"/>
        <v>101</v>
      </c>
      <c r="L11" s="97">
        <f t="shared" si="3"/>
        <v>275</v>
      </c>
      <c r="M11" s="97">
        <f t="shared" si="3"/>
        <v>142</v>
      </c>
      <c r="N11" s="97">
        <f t="shared" si="3"/>
        <v>114</v>
      </c>
      <c r="O11" s="97">
        <f t="shared" si="3"/>
        <v>108</v>
      </c>
      <c r="P11" s="97">
        <f t="shared" si="3"/>
        <v>100</v>
      </c>
      <c r="Q11" s="97">
        <f t="shared" si="3"/>
        <v>98</v>
      </c>
      <c r="R11" s="97">
        <f t="shared" si="3"/>
        <v>107</v>
      </c>
      <c r="S11" s="97">
        <f t="shared" si="3"/>
        <v>138</v>
      </c>
      <c r="T11" s="97">
        <f t="shared" si="3"/>
        <v>166</v>
      </c>
      <c r="U11" s="97">
        <f t="shared" si="3"/>
        <v>187</v>
      </c>
      <c r="V11" s="97">
        <f t="shared" si="3"/>
        <v>147</v>
      </c>
      <c r="W11" s="97">
        <f t="shared" si="3"/>
        <v>108</v>
      </c>
      <c r="X11" s="97">
        <f t="shared" si="3"/>
        <v>69</v>
      </c>
      <c r="Y11" s="97">
        <f t="shared" si="3"/>
        <v>33</v>
      </c>
      <c r="Z11" s="97">
        <f t="shared" si="3"/>
        <v>19</v>
      </c>
      <c r="AA11" s="97">
        <f t="shared" si="3"/>
        <v>12</v>
      </c>
      <c r="AB11" s="97">
        <f t="shared" si="3"/>
        <v>4</v>
      </c>
      <c r="AC11" s="96"/>
    </row>
    <row r="12" spans="1:53" x14ac:dyDescent="0.25">
      <c r="B12" s="93" t="str">
        <f>STATYSTYKI!B11</f>
        <v>K3</v>
      </c>
      <c r="C12" s="93" t="str">
        <f>STATYSTYKI!C11</f>
        <v>do Wrocławia</v>
      </c>
      <c r="D12" s="94">
        <f>ROUND((SUM(STATYSTYKI!E11:L11)*100%)/SUM(STATYSTYKI!$E$2:$L$2),0)</f>
        <v>2193</v>
      </c>
      <c r="E12" s="95">
        <f t="shared" si="1"/>
        <v>1</v>
      </c>
      <c r="F12" s="95">
        <f t="shared" si="0"/>
        <v>0</v>
      </c>
      <c r="G12" s="95">
        <f t="shared" si="0"/>
        <v>0</v>
      </c>
      <c r="H12" s="95">
        <f t="shared" si="0"/>
        <v>1</v>
      </c>
      <c r="I12" s="95">
        <f t="shared" si="0"/>
        <v>5</v>
      </c>
      <c r="J12" s="95">
        <f t="shared" si="0"/>
        <v>35</v>
      </c>
      <c r="K12" s="95">
        <f t="shared" si="0"/>
        <v>113</v>
      </c>
      <c r="L12" s="95">
        <f t="shared" si="0"/>
        <v>307</v>
      </c>
      <c r="M12" s="95">
        <f t="shared" si="0"/>
        <v>159</v>
      </c>
      <c r="N12" s="95">
        <f t="shared" si="0"/>
        <v>126</v>
      </c>
      <c r="O12" s="95">
        <f t="shared" si="0"/>
        <v>121</v>
      </c>
      <c r="P12" s="95">
        <f t="shared" si="0"/>
        <v>112</v>
      </c>
      <c r="Q12" s="95">
        <f t="shared" si="0"/>
        <v>109</v>
      </c>
      <c r="R12" s="95">
        <f t="shared" si="0"/>
        <v>119</v>
      </c>
      <c r="S12" s="95">
        <f t="shared" si="0"/>
        <v>155</v>
      </c>
      <c r="T12" s="95">
        <f t="shared" si="0"/>
        <v>185</v>
      </c>
      <c r="U12" s="95">
        <f t="shared" si="0"/>
        <v>209</v>
      </c>
      <c r="V12" s="95">
        <f t="shared" si="0"/>
        <v>164</v>
      </c>
      <c r="W12" s="95">
        <f t="shared" si="0"/>
        <v>120</v>
      </c>
      <c r="X12" s="95">
        <f t="shared" si="0"/>
        <v>76</v>
      </c>
      <c r="Y12" s="95">
        <f t="shared" si="0"/>
        <v>37</v>
      </c>
      <c r="Z12" s="95">
        <f t="shared" si="0"/>
        <v>21</v>
      </c>
      <c r="AA12" s="95">
        <f t="shared" si="0"/>
        <v>14</v>
      </c>
      <c r="AB12" s="95">
        <f t="shared" si="0"/>
        <v>4</v>
      </c>
      <c r="AC12" s="96"/>
    </row>
    <row r="13" spans="1:53" x14ac:dyDescent="0.25">
      <c r="B13" s="93" t="str">
        <f>STATYSTYKI!B12</f>
        <v>K3</v>
      </c>
      <c r="C13" s="93" t="str">
        <f>STATYSTYKI!C12</f>
        <v>z Wrocławia</v>
      </c>
      <c r="D13" s="94">
        <f>ROUND((SUM(STATYSTYKI!E12:L12)*100%)/SUM(STATYSTYKI!$E$2:$L$2),0)</f>
        <v>1458</v>
      </c>
      <c r="E13" s="95">
        <f t="shared" si="1"/>
        <v>0</v>
      </c>
      <c r="F13" s="95">
        <f t="shared" si="0"/>
        <v>0</v>
      </c>
      <c r="G13" s="95">
        <f t="shared" si="0"/>
        <v>0</v>
      </c>
      <c r="H13" s="95">
        <f t="shared" si="0"/>
        <v>0</v>
      </c>
      <c r="I13" s="95">
        <f t="shared" si="0"/>
        <v>3</v>
      </c>
      <c r="J13" s="95">
        <f t="shared" si="0"/>
        <v>23</v>
      </c>
      <c r="K13" s="95">
        <f t="shared" si="0"/>
        <v>75</v>
      </c>
      <c r="L13" s="95">
        <f t="shared" si="0"/>
        <v>204</v>
      </c>
      <c r="M13" s="95">
        <f t="shared" si="0"/>
        <v>106</v>
      </c>
      <c r="N13" s="95">
        <f t="shared" si="0"/>
        <v>84</v>
      </c>
      <c r="O13" s="95">
        <f t="shared" si="0"/>
        <v>81</v>
      </c>
      <c r="P13" s="95">
        <f t="shared" si="0"/>
        <v>74</v>
      </c>
      <c r="Q13" s="95">
        <f t="shared" si="0"/>
        <v>73</v>
      </c>
      <c r="R13" s="95">
        <f t="shared" si="0"/>
        <v>79</v>
      </c>
      <c r="S13" s="95">
        <f t="shared" si="0"/>
        <v>103</v>
      </c>
      <c r="T13" s="95">
        <f t="shared" si="0"/>
        <v>123</v>
      </c>
      <c r="U13" s="95">
        <f t="shared" si="0"/>
        <v>139</v>
      </c>
      <c r="V13" s="95">
        <f t="shared" si="0"/>
        <v>109</v>
      </c>
      <c r="W13" s="95">
        <f t="shared" si="0"/>
        <v>80</v>
      </c>
      <c r="X13" s="95">
        <f t="shared" si="0"/>
        <v>51</v>
      </c>
      <c r="Y13" s="95">
        <f t="shared" si="0"/>
        <v>24</v>
      </c>
      <c r="Z13" s="95">
        <f t="shared" si="0"/>
        <v>14</v>
      </c>
      <c r="AA13" s="95">
        <f t="shared" si="0"/>
        <v>9</v>
      </c>
      <c r="AB13" s="95">
        <f t="shared" si="0"/>
        <v>2</v>
      </c>
      <c r="AC13" s="96"/>
    </row>
    <row r="14" spans="1:53" x14ac:dyDescent="0.25">
      <c r="B14" s="157" t="str">
        <f>STATYSTYKI!B13</f>
        <v>RAZEM K3</v>
      </c>
      <c r="C14" s="158"/>
      <c r="D14" s="97">
        <f>SUM(D12:D13)</f>
        <v>3651</v>
      </c>
      <c r="E14" s="97">
        <f t="shared" ref="E14:AB14" si="4">SUM(E12:E13)</f>
        <v>1</v>
      </c>
      <c r="F14" s="97">
        <f t="shared" si="4"/>
        <v>0</v>
      </c>
      <c r="G14" s="97">
        <f t="shared" si="4"/>
        <v>0</v>
      </c>
      <c r="H14" s="97">
        <f t="shared" si="4"/>
        <v>1</v>
      </c>
      <c r="I14" s="97">
        <f t="shared" si="4"/>
        <v>8</v>
      </c>
      <c r="J14" s="97">
        <f t="shared" si="4"/>
        <v>58</v>
      </c>
      <c r="K14" s="97">
        <f t="shared" si="4"/>
        <v>188</v>
      </c>
      <c r="L14" s="97">
        <f t="shared" si="4"/>
        <v>511</v>
      </c>
      <c r="M14" s="97">
        <f t="shared" si="4"/>
        <v>265</v>
      </c>
      <c r="N14" s="97">
        <f t="shared" si="4"/>
        <v>210</v>
      </c>
      <c r="O14" s="97">
        <f t="shared" si="4"/>
        <v>202</v>
      </c>
      <c r="P14" s="97">
        <f t="shared" si="4"/>
        <v>186</v>
      </c>
      <c r="Q14" s="97">
        <f t="shared" si="4"/>
        <v>182</v>
      </c>
      <c r="R14" s="97">
        <f t="shared" si="4"/>
        <v>198</v>
      </c>
      <c r="S14" s="97">
        <f t="shared" si="4"/>
        <v>258</v>
      </c>
      <c r="T14" s="97">
        <f t="shared" si="4"/>
        <v>308</v>
      </c>
      <c r="U14" s="97">
        <f t="shared" si="4"/>
        <v>348</v>
      </c>
      <c r="V14" s="97">
        <f t="shared" si="4"/>
        <v>273</v>
      </c>
      <c r="W14" s="97">
        <f t="shared" si="4"/>
        <v>200</v>
      </c>
      <c r="X14" s="97">
        <f t="shared" si="4"/>
        <v>127</v>
      </c>
      <c r="Y14" s="97">
        <f t="shared" si="4"/>
        <v>61</v>
      </c>
      <c r="Z14" s="97">
        <f t="shared" si="4"/>
        <v>35</v>
      </c>
      <c r="AA14" s="97">
        <f t="shared" si="4"/>
        <v>23</v>
      </c>
      <c r="AB14" s="97">
        <f t="shared" si="4"/>
        <v>6</v>
      </c>
      <c r="AC14" s="96"/>
    </row>
    <row r="15" spans="1:53" x14ac:dyDescent="0.25">
      <c r="B15" s="93" t="str">
        <f>STATYSTYKI!B14</f>
        <v>K4</v>
      </c>
      <c r="C15" s="93" t="str">
        <f>STATYSTYKI!C14</f>
        <v>do Wrocławia</v>
      </c>
      <c r="D15" s="94">
        <f>ROUND((SUM(STATYSTYKI!E14:L14)*100%)/SUM(STATYSTYKI!$E$2:$L$2),0)</f>
        <v>1573</v>
      </c>
      <c r="E15" s="95">
        <f t="shared" si="1"/>
        <v>0</v>
      </c>
      <c r="F15" s="95">
        <f t="shared" si="0"/>
        <v>0</v>
      </c>
      <c r="G15" s="95">
        <f t="shared" si="0"/>
        <v>0</v>
      </c>
      <c r="H15" s="95">
        <f t="shared" si="0"/>
        <v>0</v>
      </c>
      <c r="I15" s="95">
        <f t="shared" si="0"/>
        <v>3</v>
      </c>
      <c r="J15" s="95">
        <f t="shared" si="0"/>
        <v>25</v>
      </c>
      <c r="K15" s="95">
        <f t="shared" si="0"/>
        <v>81</v>
      </c>
      <c r="L15" s="95">
        <f t="shared" si="0"/>
        <v>220</v>
      </c>
      <c r="M15" s="95">
        <f t="shared" si="0"/>
        <v>114</v>
      </c>
      <c r="N15" s="95">
        <f t="shared" si="0"/>
        <v>91</v>
      </c>
      <c r="O15" s="95">
        <f t="shared" si="0"/>
        <v>87</v>
      </c>
      <c r="P15" s="95">
        <f t="shared" si="0"/>
        <v>80</v>
      </c>
      <c r="Q15" s="95">
        <f t="shared" si="0"/>
        <v>78</v>
      </c>
      <c r="R15" s="95">
        <f t="shared" si="0"/>
        <v>86</v>
      </c>
      <c r="S15" s="95">
        <f t="shared" si="0"/>
        <v>111</v>
      </c>
      <c r="T15" s="95">
        <f t="shared" si="0"/>
        <v>133</v>
      </c>
      <c r="U15" s="95">
        <f t="shared" si="0"/>
        <v>150</v>
      </c>
      <c r="V15" s="95">
        <f t="shared" si="0"/>
        <v>117</v>
      </c>
      <c r="W15" s="95">
        <f t="shared" si="0"/>
        <v>86</v>
      </c>
      <c r="X15" s="95">
        <f t="shared" si="0"/>
        <v>55</v>
      </c>
      <c r="Y15" s="95">
        <f t="shared" si="0"/>
        <v>26</v>
      </c>
      <c r="Z15" s="95">
        <f t="shared" si="0"/>
        <v>15</v>
      </c>
      <c r="AA15" s="95">
        <f t="shared" si="0"/>
        <v>10</v>
      </c>
      <c r="AB15" s="95">
        <f t="shared" si="0"/>
        <v>3</v>
      </c>
      <c r="AC15" s="96"/>
    </row>
    <row r="16" spans="1:53" x14ac:dyDescent="0.25">
      <c r="B16" s="93" t="str">
        <f>STATYSTYKI!B15</f>
        <v>K4</v>
      </c>
      <c r="C16" s="93" t="str">
        <f>STATYSTYKI!C15</f>
        <v>z Wrocławia</v>
      </c>
      <c r="D16" s="94">
        <f>ROUND((SUM(STATYSTYKI!E15:L15)*100%)/SUM(STATYSTYKI!$E$2:$L$2),0)</f>
        <v>1401</v>
      </c>
      <c r="E16" s="95">
        <f t="shared" si="1"/>
        <v>0</v>
      </c>
      <c r="F16" s="95">
        <f t="shared" si="0"/>
        <v>0</v>
      </c>
      <c r="G16" s="95">
        <f t="shared" si="0"/>
        <v>0</v>
      </c>
      <c r="H16" s="95">
        <f t="shared" si="0"/>
        <v>0</v>
      </c>
      <c r="I16" s="95">
        <f t="shared" si="0"/>
        <v>3</v>
      </c>
      <c r="J16" s="95">
        <f t="shared" si="0"/>
        <v>23</v>
      </c>
      <c r="K16" s="95">
        <f t="shared" si="0"/>
        <v>72</v>
      </c>
      <c r="L16" s="95">
        <f t="shared" si="0"/>
        <v>196</v>
      </c>
      <c r="M16" s="95">
        <f t="shared" si="0"/>
        <v>101</v>
      </c>
      <c r="N16" s="95">
        <f t="shared" si="0"/>
        <v>81</v>
      </c>
      <c r="O16" s="95">
        <f t="shared" si="0"/>
        <v>77</v>
      </c>
      <c r="P16" s="95">
        <f t="shared" si="0"/>
        <v>71</v>
      </c>
      <c r="Q16" s="95">
        <f t="shared" si="0"/>
        <v>70</v>
      </c>
      <c r="R16" s="95">
        <f t="shared" si="0"/>
        <v>76</v>
      </c>
      <c r="S16" s="95">
        <f t="shared" si="0"/>
        <v>99</v>
      </c>
      <c r="T16" s="95">
        <f t="shared" si="0"/>
        <v>118</v>
      </c>
      <c r="U16" s="95">
        <f t="shared" si="0"/>
        <v>134</v>
      </c>
      <c r="V16" s="95">
        <f t="shared" si="0"/>
        <v>105</v>
      </c>
      <c r="W16" s="95">
        <f t="shared" si="0"/>
        <v>77</v>
      </c>
      <c r="X16" s="95">
        <f t="shared" si="0"/>
        <v>49</v>
      </c>
      <c r="Y16" s="95">
        <f t="shared" si="0"/>
        <v>23</v>
      </c>
      <c r="Z16" s="95">
        <f t="shared" si="0"/>
        <v>14</v>
      </c>
      <c r="AA16" s="95">
        <f t="shared" si="0"/>
        <v>9</v>
      </c>
      <c r="AB16" s="95">
        <f t="shared" si="0"/>
        <v>2</v>
      </c>
      <c r="AC16" s="96"/>
    </row>
    <row r="17" spans="2:29" x14ac:dyDescent="0.25">
      <c r="B17" s="157" t="str">
        <f>STATYSTYKI!B16</f>
        <v>RAZEM K4</v>
      </c>
      <c r="C17" s="158"/>
      <c r="D17" s="97">
        <f>SUM(D15:D16)</f>
        <v>2974</v>
      </c>
      <c r="E17" s="97">
        <f t="shared" ref="E17:AB17" si="5">SUM(E15:E16)</f>
        <v>0</v>
      </c>
      <c r="F17" s="97">
        <f t="shared" si="5"/>
        <v>0</v>
      </c>
      <c r="G17" s="97">
        <f t="shared" si="5"/>
        <v>0</v>
      </c>
      <c r="H17" s="97">
        <f t="shared" si="5"/>
        <v>0</v>
      </c>
      <c r="I17" s="97">
        <f t="shared" si="5"/>
        <v>6</v>
      </c>
      <c r="J17" s="97">
        <f t="shared" si="5"/>
        <v>48</v>
      </c>
      <c r="K17" s="97">
        <f t="shared" si="5"/>
        <v>153</v>
      </c>
      <c r="L17" s="97">
        <f t="shared" si="5"/>
        <v>416</v>
      </c>
      <c r="M17" s="97">
        <f t="shared" si="5"/>
        <v>215</v>
      </c>
      <c r="N17" s="97">
        <f t="shared" si="5"/>
        <v>172</v>
      </c>
      <c r="O17" s="97">
        <f t="shared" si="5"/>
        <v>164</v>
      </c>
      <c r="P17" s="97">
        <f t="shared" si="5"/>
        <v>151</v>
      </c>
      <c r="Q17" s="97">
        <f t="shared" si="5"/>
        <v>148</v>
      </c>
      <c r="R17" s="97">
        <f t="shared" si="5"/>
        <v>162</v>
      </c>
      <c r="S17" s="97">
        <f t="shared" si="5"/>
        <v>210</v>
      </c>
      <c r="T17" s="97">
        <f t="shared" si="5"/>
        <v>251</v>
      </c>
      <c r="U17" s="97">
        <f t="shared" si="5"/>
        <v>284</v>
      </c>
      <c r="V17" s="97">
        <f t="shared" si="5"/>
        <v>222</v>
      </c>
      <c r="W17" s="97">
        <f t="shared" si="5"/>
        <v>163</v>
      </c>
      <c r="X17" s="97">
        <f t="shared" si="5"/>
        <v>104</v>
      </c>
      <c r="Y17" s="97">
        <f t="shared" si="5"/>
        <v>49</v>
      </c>
      <c r="Z17" s="97">
        <f t="shared" si="5"/>
        <v>29</v>
      </c>
      <c r="AA17" s="97">
        <f t="shared" si="5"/>
        <v>19</v>
      </c>
      <c r="AB17" s="97">
        <f t="shared" si="5"/>
        <v>5</v>
      </c>
      <c r="AC17" s="96"/>
    </row>
    <row r="18" spans="2:29" x14ac:dyDescent="0.25">
      <c r="B18" s="93" t="str">
        <f>STATYSTYKI!B17</f>
        <v>K5</v>
      </c>
      <c r="C18" s="93" t="str">
        <f>STATYSTYKI!C17</f>
        <v>do Wrocławia</v>
      </c>
      <c r="D18" s="94">
        <f>ROUND((SUM(STATYSTYKI!E17:L17)*100%)/SUM(STATYSTYKI!$E$2:$L$2),0)</f>
        <v>1873</v>
      </c>
      <c r="E18" s="95">
        <f t="shared" si="1"/>
        <v>1</v>
      </c>
      <c r="F18" s="95">
        <f t="shared" si="1"/>
        <v>0</v>
      </c>
      <c r="G18" s="95">
        <f t="shared" si="1"/>
        <v>0</v>
      </c>
      <c r="H18" s="95">
        <f t="shared" si="1"/>
        <v>0</v>
      </c>
      <c r="I18" s="95">
        <f t="shared" si="1"/>
        <v>4</v>
      </c>
      <c r="J18" s="95">
        <f t="shared" si="1"/>
        <v>30</v>
      </c>
      <c r="K18" s="95">
        <f t="shared" si="1"/>
        <v>97</v>
      </c>
      <c r="L18" s="95">
        <f t="shared" si="1"/>
        <v>262</v>
      </c>
      <c r="M18" s="95">
        <f t="shared" si="1"/>
        <v>136</v>
      </c>
      <c r="N18" s="95">
        <f t="shared" si="1"/>
        <v>108</v>
      </c>
      <c r="O18" s="95">
        <f t="shared" si="1"/>
        <v>103</v>
      </c>
      <c r="P18" s="95">
        <f t="shared" si="1"/>
        <v>96</v>
      </c>
      <c r="Q18" s="95">
        <f t="shared" si="1"/>
        <v>93</v>
      </c>
      <c r="R18" s="95">
        <f t="shared" si="1"/>
        <v>102</v>
      </c>
      <c r="S18" s="95">
        <f t="shared" si="1"/>
        <v>132</v>
      </c>
      <c r="T18" s="95">
        <f t="shared" si="1"/>
        <v>158</v>
      </c>
      <c r="U18" s="95">
        <f t="shared" ref="U18:AB31" si="6">ROUND($D18*U$3,0)</f>
        <v>179</v>
      </c>
      <c r="V18" s="95">
        <f t="shared" si="6"/>
        <v>140</v>
      </c>
      <c r="W18" s="95">
        <f t="shared" si="6"/>
        <v>103</v>
      </c>
      <c r="X18" s="95">
        <f t="shared" si="6"/>
        <v>65</v>
      </c>
      <c r="Y18" s="95">
        <f t="shared" si="6"/>
        <v>31</v>
      </c>
      <c r="Z18" s="95">
        <f t="shared" si="6"/>
        <v>18</v>
      </c>
      <c r="AA18" s="95">
        <f t="shared" si="6"/>
        <v>12</v>
      </c>
      <c r="AB18" s="95">
        <f t="shared" si="6"/>
        <v>3</v>
      </c>
      <c r="AC18" s="96"/>
    </row>
    <row r="19" spans="2:29" x14ac:dyDescent="0.25">
      <c r="B19" s="93" t="str">
        <f>STATYSTYKI!B18</f>
        <v>K5</v>
      </c>
      <c r="C19" s="93" t="str">
        <f>STATYSTYKI!C18</f>
        <v>z Wrocławia</v>
      </c>
      <c r="D19" s="94">
        <f>ROUND((SUM(STATYSTYKI!E18:L18)*100%)/SUM(STATYSTYKI!$E$2:$L$2),0)</f>
        <v>1754</v>
      </c>
      <c r="E19" s="95">
        <f t="shared" si="1"/>
        <v>1</v>
      </c>
      <c r="F19" s="95">
        <f t="shared" si="1"/>
        <v>0</v>
      </c>
      <c r="G19" s="95">
        <f t="shared" si="1"/>
        <v>0</v>
      </c>
      <c r="H19" s="95">
        <f t="shared" si="1"/>
        <v>0</v>
      </c>
      <c r="I19" s="95">
        <f t="shared" si="1"/>
        <v>4</v>
      </c>
      <c r="J19" s="95">
        <f t="shared" si="1"/>
        <v>28</v>
      </c>
      <c r="K19" s="95">
        <f t="shared" si="1"/>
        <v>90</v>
      </c>
      <c r="L19" s="95">
        <f t="shared" si="1"/>
        <v>245</v>
      </c>
      <c r="M19" s="95">
        <f t="shared" si="1"/>
        <v>127</v>
      </c>
      <c r="N19" s="95">
        <f t="shared" si="1"/>
        <v>101</v>
      </c>
      <c r="O19" s="95">
        <f t="shared" si="1"/>
        <v>97</v>
      </c>
      <c r="P19" s="95">
        <f t="shared" si="1"/>
        <v>90</v>
      </c>
      <c r="Q19" s="95">
        <f t="shared" si="1"/>
        <v>87</v>
      </c>
      <c r="R19" s="95">
        <f t="shared" si="1"/>
        <v>95</v>
      </c>
      <c r="S19" s="95">
        <f t="shared" si="1"/>
        <v>124</v>
      </c>
      <c r="T19" s="95">
        <f t="shared" si="1"/>
        <v>148</v>
      </c>
      <c r="U19" s="95">
        <f t="shared" si="6"/>
        <v>167</v>
      </c>
      <c r="V19" s="95">
        <f t="shared" si="6"/>
        <v>131</v>
      </c>
      <c r="W19" s="95">
        <f t="shared" si="6"/>
        <v>96</v>
      </c>
      <c r="X19" s="95">
        <f t="shared" si="6"/>
        <v>61</v>
      </c>
      <c r="Y19" s="95">
        <f t="shared" si="6"/>
        <v>29</v>
      </c>
      <c r="Z19" s="95">
        <f t="shared" si="6"/>
        <v>17</v>
      </c>
      <c r="AA19" s="95">
        <f t="shared" si="6"/>
        <v>11</v>
      </c>
      <c r="AB19" s="95">
        <f t="shared" si="6"/>
        <v>3</v>
      </c>
      <c r="AC19" s="96"/>
    </row>
    <row r="20" spans="2:29" x14ac:dyDescent="0.25">
      <c r="B20" s="159" t="str">
        <f>STATYSTYKI!B19</f>
        <v>RAZEM K5</v>
      </c>
      <c r="C20" s="158"/>
      <c r="D20" s="97">
        <f>SUM(D18:D19)</f>
        <v>3627</v>
      </c>
      <c r="E20" s="97">
        <f t="shared" ref="E20:AB20" si="7">SUM(E18:E19)</f>
        <v>2</v>
      </c>
      <c r="F20" s="97">
        <f t="shared" si="7"/>
        <v>0</v>
      </c>
      <c r="G20" s="97">
        <f t="shared" si="7"/>
        <v>0</v>
      </c>
      <c r="H20" s="97">
        <f t="shared" si="7"/>
        <v>0</v>
      </c>
      <c r="I20" s="97">
        <f t="shared" si="7"/>
        <v>8</v>
      </c>
      <c r="J20" s="97">
        <f t="shared" si="7"/>
        <v>58</v>
      </c>
      <c r="K20" s="97">
        <f t="shared" si="7"/>
        <v>187</v>
      </c>
      <c r="L20" s="97">
        <f t="shared" si="7"/>
        <v>507</v>
      </c>
      <c r="M20" s="97">
        <f t="shared" si="7"/>
        <v>263</v>
      </c>
      <c r="N20" s="97">
        <f t="shared" si="7"/>
        <v>209</v>
      </c>
      <c r="O20" s="97">
        <f t="shared" si="7"/>
        <v>200</v>
      </c>
      <c r="P20" s="97">
        <f t="shared" si="7"/>
        <v>186</v>
      </c>
      <c r="Q20" s="97">
        <f t="shared" si="7"/>
        <v>180</v>
      </c>
      <c r="R20" s="97">
        <f t="shared" si="7"/>
        <v>197</v>
      </c>
      <c r="S20" s="97">
        <f t="shared" si="7"/>
        <v>256</v>
      </c>
      <c r="T20" s="97">
        <f t="shared" si="7"/>
        <v>306</v>
      </c>
      <c r="U20" s="97">
        <f t="shared" si="7"/>
        <v>346</v>
      </c>
      <c r="V20" s="97">
        <f t="shared" si="7"/>
        <v>271</v>
      </c>
      <c r="W20" s="97">
        <f t="shared" si="7"/>
        <v>199</v>
      </c>
      <c r="X20" s="97">
        <f t="shared" si="7"/>
        <v>126</v>
      </c>
      <c r="Y20" s="97">
        <f t="shared" si="7"/>
        <v>60</v>
      </c>
      <c r="Z20" s="97">
        <f t="shared" si="7"/>
        <v>35</v>
      </c>
      <c r="AA20" s="97">
        <f t="shared" si="7"/>
        <v>23</v>
      </c>
      <c r="AB20" s="97">
        <f t="shared" si="7"/>
        <v>6</v>
      </c>
      <c r="AC20" s="96"/>
    </row>
    <row r="21" spans="2:29" x14ac:dyDescent="0.25">
      <c r="B21" s="93" t="str">
        <f>STATYSTYKI!B20</f>
        <v>K6</v>
      </c>
      <c r="C21" s="93" t="str">
        <f>STATYSTYKI!C20</f>
        <v>z Wrocławia</v>
      </c>
      <c r="D21" s="94">
        <f>ROUND((SUM(STATYSTYKI!E20:L20)*100%)/SUM(STATYSTYKI!$E$2:$L$2),0)</f>
        <v>1709</v>
      </c>
      <c r="E21" s="95">
        <f t="shared" si="1"/>
        <v>1</v>
      </c>
      <c r="F21" s="95">
        <f t="shared" si="1"/>
        <v>0</v>
      </c>
      <c r="G21" s="95">
        <f t="shared" si="1"/>
        <v>0</v>
      </c>
      <c r="H21" s="95">
        <f t="shared" si="1"/>
        <v>0</v>
      </c>
      <c r="I21" s="95">
        <f t="shared" si="1"/>
        <v>4</v>
      </c>
      <c r="J21" s="95">
        <f t="shared" si="1"/>
        <v>28</v>
      </c>
      <c r="K21" s="95">
        <f t="shared" si="1"/>
        <v>88</v>
      </c>
      <c r="L21" s="95">
        <f t="shared" si="1"/>
        <v>239</v>
      </c>
      <c r="M21" s="95">
        <f t="shared" si="1"/>
        <v>124</v>
      </c>
      <c r="N21" s="95">
        <f t="shared" si="1"/>
        <v>98</v>
      </c>
      <c r="O21" s="95">
        <f t="shared" si="1"/>
        <v>94</v>
      </c>
      <c r="P21" s="95">
        <f t="shared" si="1"/>
        <v>87</v>
      </c>
      <c r="Q21" s="95">
        <f t="shared" si="1"/>
        <v>85</v>
      </c>
      <c r="R21" s="95">
        <f t="shared" si="1"/>
        <v>93</v>
      </c>
      <c r="S21" s="95">
        <f t="shared" si="1"/>
        <v>121</v>
      </c>
      <c r="T21" s="95">
        <f t="shared" si="1"/>
        <v>144</v>
      </c>
      <c r="U21" s="95">
        <f t="shared" si="6"/>
        <v>163</v>
      </c>
      <c r="V21" s="95">
        <f t="shared" si="6"/>
        <v>128</v>
      </c>
      <c r="W21" s="95">
        <f t="shared" si="6"/>
        <v>94</v>
      </c>
      <c r="X21" s="95">
        <f t="shared" si="6"/>
        <v>59</v>
      </c>
      <c r="Y21" s="95">
        <f t="shared" si="6"/>
        <v>28</v>
      </c>
      <c r="Z21" s="95">
        <f t="shared" si="6"/>
        <v>17</v>
      </c>
      <c r="AA21" s="95">
        <f t="shared" si="6"/>
        <v>11</v>
      </c>
      <c r="AB21" s="95">
        <f t="shared" si="6"/>
        <v>3</v>
      </c>
      <c r="AC21" s="96"/>
    </row>
    <row r="22" spans="2:29" x14ac:dyDescent="0.25">
      <c r="B22" s="93" t="str">
        <f>STATYSTYKI!B21</f>
        <v>K6</v>
      </c>
      <c r="C22" s="93" t="str">
        <f>STATYSTYKI!C21</f>
        <v>do Wrocławia</v>
      </c>
      <c r="D22" s="94">
        <f>ROUND((SUM(STATYSTYKI!E21:L21)*100%)/SUM(STATYSTYKI!$E$2:$L$2),0)</f>
        <v>1629</v>
      </c>
      <c r="E22" s="95">
        <f t="shared" si="1"/>
        <v>1</v>
      </c>
      <c r="F22" s="95">
        <f t="shared" si="1"/>
        <v>0</v>
      </c>
      <c r="G22" s="95">
        <f t="shared" si="1"/>
        <v>0</v>
      </c>
      <c r="H22" s="95">
        <f t="shared" si="1"/>
        <v>0</v>
      </c>
      <c r="I22" s="95">
        <f t="shared" si="1"/>
        <v>4</v>
      </c>
      <c r="J22" s="95">
        <f t="shared" si="1"/>
        <v>26</v>
      </c>
      <c r="K22" s="95">
        <f t="shared" si="1"/>
        <v>84</v>
      </c>
      <c r="L22" s="95">
        <f t="shared" si="1"/>
        <v>228</v>
      </c>
      <c r="M22" s="95">
        <f t="shared" si="1"/>
        <v>118</v>
      </c>
      <c r="N22" s="95">
        <f t="shared" si="1"/>
        <v>94</v>
      </c>
      <c r="O22" s="95">
        <f t="shared" si="1"/>
        <v>90</v>
      </c>
      <c r="P22" s="95">
        <f t="shared" si="1"/>
        <v>83</v>
      </c>
      <c r="Q22" s="95">
        <f t="shared" si="1"/>
        <v>81</v>
      </c>
      <c r="R22" s="95">
        <f t="shared" si="1"/>
        <v>89</v>
      </c>
      <c r="S22" s="95">
        <f t="shared" si="1"/>
        <v>115</v>
      </c>
      <c r="T22" s="95">
        <f t="shared" si="1"/>
        <v>138</v>
      </c>
      <c r="U22" s="95">
        <f t="shared" si="6"/>
        <v>155</v>
      </c>
      <c r="V22" s="95">
        <f t="shared" si="6"/>
        <v>122</v>
      </c>
      <c r="W22" s="95">
        <f t="shared" si="6"/>
        <v>89</v>
      </c>
      <c r="X22" s="95">
        <f t="shared" si="6"/>
        <v>56</v>
      </c>
      <c r="Y22" s="95">
        <f t="shared" si="6"/>
        <v>27</v>
      </c>
      <c r="Z22" s="95">
        <f t="shared" si="6"/>
        <v>16</v>
      </c>
      <c r="AA22" s="95">
        <f t="shared" si="6"/>
        <v>10</v>
      </c>
      <c r="AB22" s="95">
        <f t="shared" si="6"/>
        <v>3</v>
      </c>
      <c r="AC22" s="96"/>
    </row>
    <row r="23" spans="2:29" x14ac:dyDescent="0.25">
      <c r="B23" s="157" t="str">
        <f>STATYSTYKI!B22</f>
        <v>RAZEM K6</v>
      </c>
      <c r="C23" s="158"/>
      <c r="D23" s="97">
        <f>SUM(D21:D22)</f>
        <v>3338</v>
      </c>
      <c r="E23" s="97">
        <f t="shared" ref="E23:AB23" si="8">SUM(E21:E22)</f>
        <v>2</v>
      </c>
      <c r="F23" s="97">
        <f t="shared" si="8"/>
        <v>0</v>
      </c>
      <c r="G23" s="97">
        <f t="shared" si="8"/>
        <v>0</v>
      </c>
      <c r="H23" s="97">
        <f t="shared" si="8"/>
        <v>0</v>
      </c>
      <c r="I23" s="97">
        <f t="shared" si="8"/>
        <v>8</v>
      </c>
      <c r="J23" s="97">
        <f t="shared" si="8"/>
        <v>54</v>
      </c>
      <c r="K23" s="97">
        <f t="shared" si="8"/>
        <v>172</v>
      </c>
      <c r="L23" s="97">
        <f t="shared" si="8"/>
        <v>467</v>
      </c>
      <c r="M23" s="97">
        <f t="shared" si="8"/>
        <v>242</v>
      </c>
      <c r="N23" s="97">
        <f t="shared" si="8"/>
        <v>192</v>
      </c>
      <c r="O23" s="97">
        <f t="shared" si="8"/>
        <v>184</v>
      </c>
      <c r="P23" s="97">
        <f t="shared" si="8"/>
        <v>170</v>
      </c>
      <c r="Q23" s="97">
        <f t="shared" si="8"/>
        <v>166</v>
      </c>
      <c r="R23" s="97">
        <f t="shared" si="8"/>
        <v>182</v>
      </c>
      <c r="S23" s="97">
        <f t="shared" si="8"/>
        <v>236</v>
      </c>
      <c r="T23" s="97">
        <f t="shared" si="8"/>
        <v>282</v>
      </c>
      <c r="U23" s="97">
        <f t="shared" si="8"/>
        <v>318</v>
      </c>
      <c r="V23" s="97">
        <f t="shared" si="8"/>
        <v>250</v>
      </c>
      <c r="W23" s="97">
        <f t="shared" si="8"/>
        <v>183</v>
      </c>
      <c r="X23" s="97">
        <f t="shared" si="8"/>
        <v>115</v>
      </c>
      <c r="Y23" s="97">
        <f t="shared" si="8"/>
        <v>55</v>
      </c>
      <c r="Z23" s="97">
        <f t="shared" si="8"/>
        <v>33</v>
      </c>
      <c r="AA23" s="97">
        <f t="shared" si="8"/>
        <v>21</v>
      </c>
      <c r="AB23" s="97">
        <f t="shared" si="8"/>
        <v>6</v>
      </c>
      <c r="AC23" s="96"/>
    </row>
    <row r="24" spans="2:29" x14ac:dyDescent="0.25">
      <c r="B24" s="93" t="str">
        <f>STATYSTYKI!B23</f>
        <v>K7</v>
      </c>
      <c r="C24" s="93" t="str">
        <f>STATYSTYKI!C23</f>
        <v>do Wrocławia</v>
      </c>
      <c r="D24" s="94">
        <f>ROUND((SUM(STATYSTYKI!E23:L23)*100%)/SUM(STATYSTYKI!$E$2:$L$2),0)</f>
        <v>2286</v>
      </c>
      <c r="E24" s="95">
        <f t="shared" si="1"/>
        <v>1</v>
      </c>
      <c r="F24" s="95">
        <f t="shared" si="1"/>
        <v>0</v>
      </c>
      <c r="G24" s="95">
        <f t="shared" si="1"/>
        <v>0</v>
      </c>
      <c r="H24" s="95">
        <f t="shared" si="1"/>
        <v>1</v>
      </c>
      <c r="I24" s="95">
        <f t="shared" si="1"/>
        <v>5</v>
      </c>
      <c r="J24" s="95">
        <f t="shared" si="1"/>
        <v>37</v>
      </c>
      <c r="K24" s="95">
        <f t="shared" si="1"/>
        <v>118</v>
      </c>
      <c r="L24" s="95">
        <f t="shared" si="1"/>
        <v>320</v>
      </c>
      <c r="M24" s="95">
        <f t="shared" si="1"/>
        <v>165</v>
      </c>
      <c r="N24" s="95">
        <f t="shared" si="1"/>
        <v>132</v>
      </c>
      <c r="O24" s="95">
        <f t="shared" si="1"/>
        <v>126</v>
      </c>
      <c r="P24" s="95">
        <f t="shared" si="1"/>
        <v>117</v>
      </c>
      <c r="Q24" s="95">
        <f t="shared" si="1"/>
        <v>114</v>
      </c>
      <c r="R24" s="95">
        <f t="shared" si="1"/>
        <v>124</v>
      </c>
      <c r="S24" s="95">
        <f t="shared" si="1"/>
        <v>161</v>
      </c>
      <c r="T24" s="95">
        <f t="shared" si="1"/>
        <v>193</v>
      </c>
      <c r="U24" s="95">
        <f t="shared" si="6"/>
        <v>218</v>
      </c>
      <c r="V24" s="95">
        <f t="shared" si="6"/>
        <v>171</v>
      </c>
      <c r="W24" s="95">
        <f t="shared" si="6"/>
        <v>125</v>
      </c>
      <c r="X24" s="95">
        <f t="shared" si="6"/>
        <v>79</v>
      </c>
      <c r="Y24" s="95">
        <f t="shared" si="6"/>
        <v>38</v>
      </c>
      <c r="Z24" s="95">
        <f t="shared" si="6"/>
        <v>22</v>
      </c>
      <c r="AA24" s="95">
        <f t="shared" si="6"/>
        <v>15</v>
      </c>
      <c r="AB24" s="95">
        <f t="shared" si="6"/>
        <v>4</v>
      </c>
      <c r="AC24" s="96"/>
    </row>
    <row r="25" spans="2:29" x14ac:dyDescent="0.25">
      <c r="B25" s="93" t="str">
        <f>STATYSTYKI!B24</f>
        <v>K7</v>
      </c>
      <c r="C25" s="93" t="str">
        <f>STATYSTYKI!C24</f>
        <v>z Wrocławia</v>
      </c>
      <c r="D25" s="94">
        <f>ROUND((SUM(STATYSTYKI!E24:L24)*100%)/SUM(STATYSTYKI!$E$2:$L$2),0)</f>
        <v>2263</v>
      </c>
      <c r="E25" s="95">
        <f t="shared" si="1"/>
        <v>1</v>
      </c>
      <c r="F25" s="95">
        <f t="shared" si="1"/>
        <v>0</v>
      </c>
      <c r="G25" s="95">
        <f t="shared" si="1"/>
        <v>0</v>
      </c>
      <c r="H25" s="95">
        <f t="shared" si="1"/>
        <v>1</v>
      </c>
      <c r="I25" s="95">
        <f t="shared" si="1"/>
        <v>5</v>
      </c>
      <c r="J25" s="95">
        <f t="shared" si="1"/>
        <v>36</v>
      </c>
      <c r="K25" s="95">
        <f t="shared" si="1"/>
        <v>117</v>
      </c>
      <c r="L25" s="95">
        <f t="shared" si="1"/>
        <v>317</v>
      </c>
      <c r="M25" s="95">
        <f t="shared" si="1"/>
        <v>164</v>
      </c>
      <c r="N25" s="95">
        <f t="shared" si="1"/>
        <v>130</v>
      </c>
      <c r="O25" s="95">
        <f t="shared" si="1"/>
        <v>125</v>
      </c>
      <c r="P25" s="95">
        <f t="shared" si="1"/>
        <v>115</v>
      </c>
      <c r="Q25" s="95">
        <f t="shared" si="1"/>
        <v>113</v>
      </c>
      <c r="R25" s="95">
        <f t="shared" si="1"/>
        <v>123</v>
      </c>
      <c r="S25" s="95">
        <f t="shared" si="1"/>
        <v>160</v>
      </c>
      <c r="T25" s="95">
        <f t="shared" si="1"/>
        <v>191</v>
      </c>
      <c r="U25" s="95">
        <f t="shared" si="6"/>
        <v>216</v>
      </c>
      <c r="V25" s="95">
        <f t="shared" si="6"/>
        <v>169</v>
      </c>
      <c r="W25" s="95">
        <f t="shared" si="6"/>
        <v>124</v>
      </c>
      <c r="X25" s="95">
        <f t="shared" si="6"/>
        <v>78</v>
      </c>
      <c r="Y25" s="95">
        <f t="shared" si="6"/>
        <v>38</v>
      </c>
      <c r="Z25" s="95">
        <f t="shared" si="6"/>
        <v>22</v>
      </c>
      <c r="AA25" s="95">
        <f t="shared" si="6"/>
        <v>15</v>
      </c>
      <c r="AB25" s="95">
        <f t="shared" si="6"/>
        <v>4</v>
      </c>
      <c r="AC25" s="96"/>
    </row>
    <row r="26" spans="2:29" x14ac:dyDescent="0.25">
      <c r="B26" s="157" t="str">
        <f>STATYSTYKI!B25</f>
        <v>RAZEM K7</v>
      </c>
      <c r="C26" s="158"/>
      <c r="D26" s="97">
        <f>SUM(D24:D25)</f>
        <v>4549</v>
      </c>
      <c r="E26" s="97">
        <f t="shared" ref="E26:AB26" si="9">SUM(E24:E25)</f>
        <v>2</v>
      </c>
      <c r="F26" s="97">
        <f t="shared" si="9"/>
        <v>0</v>
      </c>
      <c r="G26" s="97">
        <f t="shared" si="9"/>
        <v>0</v>
      </c>
      <c r="H26" s="97">
        <f t="shared" si="9"/>
        <v>2</v>
      </c>
      <c r="I26" s="97">
        <f t="shared" si="9"/>
        <v>10</v>
      </c>
      <c r="J26" s="97">
        <f t="shared" si="9"/>
        <v>73</v>
      </c>
      <c r="K26" s="97">
        <f t="shared" si="9"/>
        <v>235</v>
      </c>
      <c r="L26" s="97">
        <f t="shared" si="9"/>
        <v>637</v>
      </c>
      <c r="M26" s="97">
        <f t="shared" si="9"/>
        <v>329</v>
      </c>
      <c r="N26" s="97">
        <f t="shared" si="9"/>
        <v>262</v>
      </c>
      <c r="O26" s="97">
        <f t="shared" si="9"/>
        <v>251</v>
      </c>
      <c r="P26" s="97">
        <f t="shared" si="9"/>
        <v>232</v>
      </c>
      <c r="Q26" s="97">
        <f t="shared" si="9"/>
        <v>227</v>
      </c>
      <c r="R26" s="97">
        <f t="shared" si="9"/>
        <v>247</v>
      </c>
      <c r="S26" s="97">
        <f t="shared" si="9"/>
        <v>321</v>
      </c>
      <c r="T26" s="97">
        <f t="shared" si="9"/>
        <v>384</v>
      </c>
      <c r="U26" s="97">
        <f t="shared" si="9"/>
        <v>434</v>
      </c>
      <c r="V26" s="97">
        <f t="shared" si="9"/>
        <v>340</v>
      </c>
      <c r="W26" s="97">
        <f t="shared" si="9"/>
        <v>249</v>
      </c>
      <c r="X26" s="97">
        <f t="shared" si="9"/>
        <v>157</v>
      </c>
      <c r="Y26" s="97">
        <f t="shared" si="9"/>
        <v>76</v>
      </c>
      <c r="Z26" s="97">
        <f t="shared" si="9"/>
        <v>44</v>
      </c>
      <c r="AA26" s="97">
        <f t="shared" si="9"/>
        <v>30</v>
      </c>
      <c r="AB26" s="97">
        <f t="shared" si="9"/>
        <v>8</v>
      </c>
      <c r="AC26" s="96"/>
    </row>
    <row r="27" spans="2:29" x14ac:dyDescent="0.25">
      <c r="B27" s="93" t="str">
        <f>STATYSTYKI!B26</f>
        <v>K8</v>
      </c>
      <c r="C27" s="93" t="str">
        <f>STATYSTYKI!C26</f>
        <v>do Wrocławia</v>
      </c>
      <c r="D27" s="94">
        <f>ROUND((SUM(STATYSTYKI!E26:L26)*100%)/SUM(STATYSTYKI!$E$2:$L$2),0)</f>
        <v>2654</v>
      </c>
      <c r="E27" s="95">
        <f t="shared" si="1"/>
        <v>1</v>
      </c>
      <c r="F27" s="95">
        <f t="shared" si="1"/>
        <v>0</v>
      </c>
      <c r="G27" s="95">
        <f t="shared" si="1"/>
        <v>0</v>
      </c>
      <c r="H27" s="95">
        <f t="shared" si="1"/>
        <v>1</v>
      </c>
      <c r="I27" s="95">
        <f t="shared" si="1"/>
        <v>6</v>
      </c>
      <c r="J27" s="95">
        <f t="shared" si="1"/>
        <v>43</v>
      </c>
      <c r="K27" s="95">
        <f t="shared" si="1"/>
        <v>137</v>
      </c>
      <c r="L27" s="95">
        <f t="shared" si="1"/>
        <v>371</v>
      </c>
      <c r="M27" s="95">
        <f t="shared" si="1"/>
        <v>192</v>
      </c>
      <c r="N27" s="95">
        <f t="shared" si="1"/>
        <v>153</v>
      </c>
      <c r="O27" s="95">
        <f t="shared" si="1"/>
        <v>147</v>
      </c>
      <c r="P27" s="95">
        <f t="shared" si="1"/>
        <v>135</v>
      </c>
      <c r="Q27" s="95">
        <f t="shared" si="1"/>
        <v>132</v>
      </c>
      <c r="R27" s="95">
        <f t="shared" si="1"/>
        <v>144</v>
      </c>
      <c r="S27" s="95">
        <f t="shared" si="1"/>
        <v>187</v>
      </c>
      <c r="T27" s="95">
        <f t="shared" si="1"/>
        <v>224</v>
      </c>
      <c r="U27" s="95">
        <f t="shared" si="6"/>
        <v>253</v>
      </c>
      <c r="V27" s="95">
        <f t="shared" si="6"/>
        <v>198</v>
      </c>
      <c r="W27" s="95">
        <f t="shared" si="6"/>
        <v>146</v>
      </c>
      <c r="X27" s="95">
        <f t="shared" si="6"/>
        <v>92</v>
      </c>
      <c r="Y27" s="95">
        <f t="shared" si="6"/>
        <v>44</v>
      </c>
      <c r="Z27" s="95">
        <f t="shared" si="6"/>
        <v>26</v>
      </c>
      <c r="AA27" s="95">
        <f t="shared" si="6"/>
        <v>17</v>
      </c>
      <c r="AB27" s="95">
        <f t="shared" si="6"/>
        <v>4</v>
      </c>
      <c r="AC27" s="96"/>
    </row>
    <row r="28" spans="2:29" x14ac:dyDescent="0.25">
      <c r="B28" s="93" t="str">
        <f>STATYSTYKI!B27</f>
        <v>K8</v>
      </c>
      <c r="C28" s="93" t="str">
        <f>STATYSTYKI!C27</f>
        <v>z Wrocławia</v>
      </c>
      <c r="D28" s="94">
        <f>ROUND((SUM(STATYSTYKI!E27:L27)*100%)/SUM(STATYSTYKI!$E$2:$L$2),0)</f>
        <v>2232</v>
      </c>
      <c r="E28" s="95">
        <f t="shared" si="1"/>
        <v>1</v>
      </c>
      <c r="F28" s="95">
        <f t="shared" si="1"/>
        <v>0</v>
      </c>
      <c r="G28" s="95">
        <f t="shared" si="1"/>
        <v>0</v>
      </c>
      <c r="H28" s="95">
        <f t="shared" si="1"/>
        <v>1</v>
      </c>
      <c r="I28" s="95">
        <f t="shared" si="1"/>
        <v>5</v>
      </c>
      <c r="J28" s="95">
        <f t="shared" si="1"/>
        <v>36</v>
      </c>
      <c r="K28" s="95">
        <f t="shared" si="1"/>
        <v>115</v>
      </c>
      <c r="L28" s="95">
        <f t="shared" si="1"/>
        <v>312</v>
      </c>
      <c r="M28" s="95">
        <f t="shared" si="1"/>
        <v>162</v>
      </c>
      <c r="N28" s="95">
        <f t="shared" si="1"/>
        <v>129</v>
      </c>
      <c r="O28" s="95">
        <f t="shared" si="1"/>
        <v>123</v>
      </c>
      <c r="P28" s="95">
        <f t="shared" si="1"/>
        <v>114</v>
      </c>
      <c r="Q28" s="95">
        <f t="shared" si="1"/>
        <v>111</v>
      </c>
      <c r="R28" s="95">
        <f t="shared" si="1"/>
        <v>121</v>
      </c>
      <c r="S28" s="95">
        <f t="shared" si="1"/>
        <v>157</v>
      </c>
      <c r="T28" s="95">
        <f t="shared" si="1"/>
        <v>189</v>
      </c>
      <c r="U28" s="95">
        <f t="shared" si="6"/>
        <v>213</v>
      </c>
      <c r="V28" s="95">
        <f t="shared" si="6"/>
        <v>167</v>
      </c>
      <c r="W28" s="95">
        <f t="shared" si="6"/>
        <v>122</v>
      </c>
      <c r="X28" s="95">
        <f t="shared" si="6"/>
        <v>77</v>
      </c>
      <c r="Y28" s="95">
        <f t="shared" si="6"/>
        <v>37</v>
      </c>
      <c r="Z28" s="95">
        <f t="shared" si="6"/>
        <v>22</v>
      </c>
      <c r="AA28" s="95">
        <f t="shared" si="6"/>
        <v>14</v>
      </c>
      <c r="AB28" s="95">
        <f t="shared" si="6"/>
        <v>4</v>
      </c>
      <c r="AC28" s="96"/>
    </row>
    <row r="29" spans="2:29" x14ac:dyDescent="0.25">
      <c r="B29" s="157" t="str">
        <f>STATYSTYKI!B28</f>
        <v>RAZEM K8</v>
      </c>
      <c r="C29" s="158"/>
      <c r="D29" s="97">
        <f>SUM(D27:D28)</f>
        <v>4886</v>
      </c>
      <c r="E29" s="97">
        <f t="shared" ref="E29:AB29" si="10">SUM(E27:E28)</f>
        <v>2</v>
      </c>
      <c r="F29" s="97">
        <f t="shared" si="10"/>
        <v>0</v>
      </c>
      <c r="G29" s="97">
        <f t="shared" si="10"/>
        <v>0</v>
      </c>
      <c r="H29" s="97">
        <f t="shared" si="10"/>
        <v>2</v>
      </c>
      <c r="I29" s="97">
        <f t="shared" si="10"/>
        <v>11</v>
      </c>
      <c r="J29" s="97">
        <f t="shared" si="10"/>
        <v>79</v>
      </c>
      <c r="K29" s="97">
        <f t="shared" si="10"/>
        <v>252</v>
      </c>
      <c r="L29" s="97">
        <f t="shared" si="10"/>
        <v>683</v>
      </c>
      <c r="M29" s="97">
        <f t="shared" si="10"/>
        <v>354</v>
      </c>
      <c r="N29" s="97">
        <f t="shared" si="10"/>
        <v>282</v>
      </c>
      <c r="O29" s="97">
        <f t="shared" si="10"/>
        <v>270</v>
      </c>
      <c r="P29" s="97">
        <f t="shared" si="10"/>
        <v>249</v>
      </c>
      <c r="Q29" s="97">
        <f t="shared" si="10"/>
        <v>243</v>
      </c>
      <c r="R29" s="97">
        <f t="shared" si="10"/>
        <v>265</v>
      </c>
      <c r="S29" s="97">
        <f t="shared" si="10"/>
        <v>344</v>
      </c>
      <c r="T29" s="97">
        <f t="shared" si="10"/>
        <v>413</v>
      </c>
      <c r="U29" s="97">
        <f t="shared" si="10"/>
        <v>466</v>
      </c>
      <c r="V29" s="97">
        <f t="shared" si="10"/>
        <v>365</v>
      </c>
      <c r="W29" s="97">
        <f t="shared" si="10"/>
        <v>268</v>
      </c>
      <c r="X29" s="97">
        <f t="shared" si="10"/>
        <v>169</v>
      </c>
      <c r="Y29" s="97">
        <f t="shared" si="10"/>
        <v>81</v>
      </c>
      <c r="Z29" s="97">
        <f t="shared" si="10"/>
        <v>48</v>
      </c>
      <c r="AA29" s="97">
        <f t="shared" si="10"/>
        <v>31</v>
      </c>
      <c r="AB29" s="97">
        <f t="shared" si="10"/>
        <v>8</v>
      </c>
      <c r="AC29" s="96"/>
    </row>
    <row r="30" spans="2:29" x14ac:dyDescent="0.25">
      <c r="B30" s="93" t="str">
        <f>STATYSTYKI!B29</f>
        <v>K9</v>
      </c>
      <c r="C30" s="93" t="str">
        <f>STATYSTYKI!C29</f>
        <v>z Wrocławia</v>
      </c>
      <c r="D30" s="94">
        <f>ROUND((SUM(STATYSTYKI!E29:L29)*100%)/SUM(STATYSTYKI!$E$2:$L$2),0)</f>
        <v>2103</v>
      </c>
      <c r="E30" s="95">
        <f t="shared" si="1"/>
        <v>1</v>
      </c>
      <c r="F30" s="95">
        <f t="shared" si="1"/>
        <v>0</v>
      </c>
      <c r="G30" s="95">
        <f t="shared" si="1"/>
        <v>0</v>
      </c>
      <c r="H30" s="95">
        <f t="shared" si="1"/>
        <v>1</v>
      </c>
      <c r="I30" s="95">
        <f t="shared" si="1"/>
        <v>5</v>
      </c>
      <c r="J30" s="95">
        <f t="shared" si="1"/>
        <v>34</v>
      </c>
      <c r="K30" s="95">
        <f t="shared" si="1"/>
        <v>108</v>
      </c>
      <c r="L30" s="95">
        <f t="shared" si="1"/>
        <v>294</v>
      </c>
      <c r="M30" s="95">
        <f t="shared" si="1"/>
        <v>152</v>
      </c>
      <c r="N30" s="95">
        <f t="shared" si="1"/>
        <v>121</v>
      </c>
      <c r="O30" s="95">
        <f t="shared" si="1"/>
        <v>116</v>
      </c>
      <c r="P30" s="95">
        <f t="shared" si="1"/>
        <v>107</v>
      </c>
      <c r="Q30" s="95">
        <f t="shared" si="1"/>
        <v>105</v>
      </c>
      <c r="R30" s="95">
        <f t="shared" si="1"/>
        <v>114</v>
      </c>
      <c r="S30" s="95">
        <f t="shared" si="1"/>
        <v>148</v>
      </c>
      <c r="T30" s="95">
        <f t="shared" si="1"/>
        <v>178</v>
      </c>
      <c r="U30" s="95">
        <f t="shared" si="6"/>
        <v>200</v>
      </c>
      <c r="V30" s="95">
        <f t="shared" si="6"/>
        <v>157</v>
      </c>
      <c r="W30" s="95">
        <f t="shared" si="6"/>
        <v>115</v>
      </c>
      <c r="X30" s="95">
        <f t="shared" si="6"/>
        <v>73</v>
      </c>
      <c r="Y30" s="95">
        <f t="shared" si="6"/>
        <v>35</v>
      </c>
      <c r="Z30" s="95">
        <f t="shared" si="6"/>
        <v>21</v>
      </c>
      <c r="AA30" s="95">
        <f t="shared" si="6"/>
        <v>14</v>
      </c>
      <c r="AB30" s="95">
        <f t="shared" si="6"/>
        <v>4</v>
      </c>
      <c r="AC30" s="96"/>
    </row>
    <row r="31" spans="2:29" x14ac:dyDescent="0.25">
      <c r="B31" s="93" t="str">
        <f>STATYSTYKI!B30</f>
        <v>K9</v>
      </c>
      <c r="C31" s="93" t="str">
        <f>STATYSTYKI!C30</f>
        <v>do Wrocławia</v>
      </c>
      <c r="D31" s="94">
        <f>ROUND((SUM(STATYSTYKI!E30:L30)*100%)/SUM(STATYSTYKI!$E$2:$L$2),0)</f>
        <v>1615</v>
      </c>
      <c r="E31" s="95">
        <f t="shared" si="1"/>
        <v>1</v>
      </c>
      <c r="F31" s="95">
        <f t="shared" si="1"/>
        <v>0</v>
      </c>
      <c r="G31" s="95">
        <f t="shared" si="1"/>
        <v>0</v>
      </c>
      <c r="H31" s="95">
        <f t="shared" si="1"/>
        <v>0</v>
      </c>
      <c r="I31" s="95">
        <f t="shared" si="1"/>
        <v>4</v>
      </c>
      <c r="J31" s="95">
        <f t="shared" si="1"/>
        <v>26</v>
      </c>
      <c r="K31" s="95">
        <f t="shared" si="1"/>
        <v>83</v>
      </c>
      <c r="L31" s="95">
        <f t="shared" si="1"/>
        <v>226</v>
      </c>
      <c r="M31" s="95">
        <f t="shared" si="1"/>
        <v>117</v>
      </c>
      <c r="N31" s="95">
        <f t="shared" si="1"/>
        <v>93</v>
      </c>
      <c r="O31" s="95">
        <f t="shared" si="1"/>
        <v>89</v>
      </c>
      <c r="P31" s="95">
        <f t="shared" si="1"/>
        <v>82</v>
      </c>
      <c r="Q31" s="95">
        <f t="shared" si="1"/>
        <v>80</v>
      </c>
      <c r="R31" s="95">
        <f t="shared" si="1"/>
        <v>88</v>
      </c>
      <c r="S31" s="95">
        <f t="shared" si="1"/>
        <v>114</v>
      </c>
      <c r="T31" s="95">
        <f t="shared" si="1"/>
        <v>137</v>
      </c>
      <c r="U31" s="95">
        <f t="shared" si="6"/>
        <v>154</v>
      </c>
      <c r="V31" s="95">
        <f t="shared" si="6"/>
        <v>121</v>
      </c>
      <c r="W31" s="95">
        <f t="shared" si="6"/>
        <v>89</v>
      </c>
      <c r="X31" s="95">
        <f t="shared" si="6"/>
        <v>56</v>
      </c>
      <c r="Y31" s="95">
        <f t="shared" si="6"/>
        <v>27</v>
      </c>
      <c r="Z31" s="95">
        <f t="shared" si="6"/>
        <v>16</v>
      </c>
      <c r="AA31" s="95">
        <f t="shared" si="6"/>
        <v>10</v>
      </c>
      <c r="AB31" s="95">
        <f t="shared" si="6"/>
        <v>3</v>
      </c>
      <c r="AC31" s="96"/>
    </row>
    <row r="32" spans="2:29" x14ac:dyDescent="0.25">
      <c r="B32" s="157" t="str">
        <f>STATYSTYKI!B31</f>
        <v>RAZEM K9</v>
      </c>
      <c r="C32" s="158"/>
      <c r="D32" s="97">
        <f>SUM(D30:D31)</f>
        <v>3718</v>
      </c>
      <c r="E32" s="97">
        <f t="shared" ref="E32:AB32" si="11">SUM(E30:E31)</f>
        <v>2</v>
      </c>
      <c r="F32" s="97">
        <f t="shared" si="11"/>
        <v>0</v>
      </c>
      <c r="G32" s="97">
        <f t="shared" si="11"/>
        <v>0</v>
      </c>
      <c r="H32" s="97">
        <f t="shared" si="11"/>
        <v>1</v>
      </c>
      <c r="I32" s="97">
        <f t="shared" si="11"/>
        <v>9</v>
      </c>
      <c r="J32" s="97">
        <f t="shared" si="11"/>
        <v>60</v>
      </c>
      <c r="K32" s="97">
        <f t="shared" si="11"/>
        <v>191</v>
      </c>
      <c r="L32" s="97">
        <f t="shared" si="11"/>
        <v>520</v>
      </c>
      <c r="M32" s="97">
        <f t="shared" si="11"/>
        <v>269</v>
      </c>
      <c r="N32" s="97">
        <f t="shared" si="11"/>
        <v>214</v>
      </c>
      <c r="O32" s="97">
        <f t="shared" si="11"/>
        <v>205</v>
      </c>
      <c r="P32" s="97">
        <f t="shared" si="11"/>
        <v>189</v>
      </c>
      <c r="Q32" s="97">
        <f t="shared" si="11"/>
        <v>185</v>
      </c>
      <c r="R32" s="97">
        <f t="shared" si="11"/>
        <v>202</v>
      </c>
      <c r="S32" s="97">
        <f t="shared" si="11"/>
        <v>262</v>
      </c>
      <c r="T32" s="97">
        <f t="shared" si="11"/>
        <v>315</v>
      </c>
      <c r="U32" s="97">
        <f t="shared" si="11"/>
        <v>354</v>
      </c>
      <c r="V32" s="97">
        <f t="shared" si="11"/>
        <v>278</v>
      </c>
      <c r="W32" s="97">
        <f t="shared" si="11"/>
        <v>204</v>
      </c>
      <c r="X32" s="97">
        <f t="shared" si="11"/>
        <v>129</v>
      </c>
      <c r="Y32" s="97">
        <f t="shared" si="11"/>
        <v>62</v>
      </c>
      <c r="Z32" s="97">
        <f t="shared" si="11"/>
        <v>37</v>
      </c>
      <c r="AA32" s="97">
        <f t="shared" si="11"/>
        <v>24</v>
      </c>
      <c r="AB32" s="97">
        <f t="shared" si="11"/>
        <v>7</v>
      </c>
      <c r="AC32" s="96"/>
    </row>
    <row r="33" spans="1:84" x14ac:dyDescent="0.25">
      <c r="B33" s="145" t="str">
        <f>[2]STATYSTYKI!A83</f>
        <v>RAZEM</v>
      </c>
      <c r="C33" s="146"/>
      <c r="D33" s="97">
        <f>ROUND((SUM(STATYSTYKI!E32:L32)*100%)/SUM(STATYSTYKI!$E$2:$L$2),0)</f>
        <v>32201</v>
      </c>
      <c r="E33" s="98">
        <f t="shared" si="1"/>
        <v>10</v>
      </c>
      <c r="F33" s="98">
        <f t="shared" si="1"/>
        <v>3</v>
      </c>
      <c r="G33" s="98">
        <f t="shared" si="1"/>
        <v>0</v>
      </c>
      <c r="H33" s="98">
        <f t="shared" si="1"/>
        <v>8</v>
      </c>
      <c r="I33" s="98">
        <f t="shared" si="1"/>
        <v>72</v>
      </c>
      <c r="J33" s="98">
        <f t="shared" si="1"/>
        <v>519</v>
      </c>
      <c r="K33" s="98">
        <f t="shared" si="1"/>
        <v>1661</v>
      </c>
      <c r="L33" s="98">
        <f t="shared" si="1"/>
        <v>4506</v>
      </c>
      <c r="M33" s="98">
        <f t="shared" si="1"/>
        <v>2331</v>
      </c>
      <c r="N33" s="98">
        <f t="shared" si="1"/>
        <v>1855</v>
      </c>
      <c r="O33" s="98">
        <f t="shared" si="1"/>
        <v>1779</v>
      </c>
      <c r="P33" s="98">
        <f t="shared" si="1"/>
        <v>1643</v>
      </c>
      <c r="Q33" s="98">
        <f t="shared" si="1"/>
        <v>1602</v>
      </c>
      <c r="R33" s="98">
        <f t="shared" si="1"/>
        <v>1751</v>
      </c>
      <c r="S33" s="98">
        <f t="shared" si="1"/>
        <v>2272</v>
      </c>
      <c r="T33" s="98">
        <f t="shared" si="1"/>
        <v>2722</v>
      </c>
      <c r="U33" s="98">
        <f t="shared" ref="U33:AB33" si="12">ROUND($D33*U$3,0)</f>
        <v>3069</v>
      </c>
      <c r="V33" s="98">
        <f t="shared" si="12"/>
        <v>2405</v>
      </c>
      <c r="W33" s="98">
        <f t="shared" si="12"/>
        <v>1766</v>
      </c>
      <c r="X33" s="98">
        <f t="shared" si="12"/>
        <v>1117</v>
      </c>
      <c r="Y33" s="98">
        <f t="shared" si="12"/>
        <v>537</v>
      </c>
      <c r="Z33" s="98">
        <f t="shared" si="12"/>
        <v>314</v>
      </c>
      <c r="AA33" s="98">
        <f t="shared" si="12"/>
        <v>207</v>
      </c>
      <c r="AB33" s="98">
        <f t="shared" si="12"/>
        <v>54</v>
      </c>
      <c r="AC33" s="14"/>
    </row>
    <row r="34" spans="1:84" x14ac:dyDescent="0.25">
      <c r="B34" s="99"/>
      <c r="C34" s="99"/>
      <c r="D34" s="100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14"/>
    </row>
    <row r="35" spans="1:84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1:84" x14ac:dyDescent="0.25">
      <c r="B36" s="14"/>
      <c r="C36" s="144" t="str">
        <f>[2]STATYSTYKI!B460</f>
        <v>Rodzaj przewoźnika</v>
      </c>
      <c r="D36" s="155" t="str">
        <f t="shared" ref="D36:AB37" si="13">D4</f>
        <v xml:space="preserve">RAZEM </v>
      </c>
      <c r="E36" s="101">
        <f t="shared" si="13"/>
        <v>6.6613381477509402E-16</v>
      </c>
      <c r="F36" s="101">
        <f t="shared" si="13"/>
        <v>4.1666666666666699E-2</v>
      </c>
      <c r="G36" s="101">
        <f t="shared" si="13"/>
        <v>8.3333333333333703E-2</v>
      </c>
      <c r="H36" s="101">
        <f t="shared" si="13"/>
        <v>0.125000000000001</v>
      </c>
      <c r="I36" s="101">
        <f t="shared" si="13"/>
        <v>0.16666666666666699</v>
      </c>
      <c r="J36" s="101">
        <f t="shared" si="13"/>
        <v>0.20833333333333401</v>
      </c>
      <c r="K36" s="101">
        <f t="shared" si="13"/>
        <v>0.25</v>
      </c>
      <c r="L36" s="101">
        <f t="shared" si="13"/>
        <v>0.29166666666666702</v>
      </c>
      <c r="M36" s="101">
        <f t="shared" si="13"/>
        <v>0.33333333333333298</v>
      </c>
      <c r="N36" s="101">
        <f t="shared" si="13"/>
        <v>0.375</v>
      </c>
      <c r="O36" s="101">
        <f t="shared" si="13"/>
        <v>0.41666666666666669</v>
      </c>
      <c r="P36" s="101">
        <f t="shared" si="13"/>
        <v>0.45833333333333331</v>
      </c>
      <c r="Q36" s="101">
        <f t="shared" si="13"/>
        <v>0.5</v>
      </c>
      <c r="R36" s="101">
        <f t="shared" si="13"/>
        <v>0.54166666666666663</v>
      </c>
      <c r="S36" s="101">
        <f t="shared" si="13"/>
        <v>0.58333333333333304</v>
      </c>
      <c r="T36" s="101">
        <f t="shared" si="13"/>
        <v>0.625</v>
      </c>
      <c r="U36" s="101">
        <f t="shared" si="13"/>
        <v>0.66666666666666696</v>
      </c>
      <c r="V36" s="101">
        <f t="shared" si="13"/>
        <v>0.70833333333333304</v>
      </c>
      <c r="W36" s="101">
        <f t="shared" si="13"/>
        <v>0.75</v>
      </c>
      <c r="X36" s="101">
        <f t="shared" si="13"/>
        <v>0.79166666666666596</v>
      </c>
      <c r="Y36" s="101">
        <f t="shared" si="13"/>
        <v>0.83333333333333304</v>
      </c>
      <c r="Z36" s="101">
        <f t="shared" si="13"/>
        <v>0.875</v>
      </c>
      <c r="AA36" s="101">
        <f t="shared" si="13"/>
        <v>0.91666666666666596</v>
      </c>
      <c r="AB36" s="101">
        <f t="shared" si="13"/>
        <v>0.95833333333333304</v>
      </c>
      <c r="AC36" s="14"/>
    </row>
    <row r="37" spans="1:84" x14ac:dyDescent="0.25">
      <c r="B37" s="14"/>
      <c r="C37" s="144"/>
      <c r="D37" s="156"/>
      <c r="E37" s="101">
        <f t="shared" si="13"/>
        <v>4.1666666666666297E-2</v>
      </c>
      <c r="F37" s="101">
        <f t="shared" si="13"/>
        <v>8.3333333333333301E-2</v>
      </c>
      <c r="G37" s="101">
        <f t="shared" si="13"/>
        <v>0.125</v>
      </c>
      <c r="H37" s="101">
        <f t="shared" si="13"/>
        <v>0.16666666666666599</v>
      </c>
      <c r="I37" s="101">
        <f t="shared" si="13"/>
        <v>0.20833333333333301</v>
      </c>
      <c r="J37" s="101">
        <f t="shared" si="13"/>
        <v>0.25</v>
      </c>
      <c r="K37" s="101">
        <f t="shared" si="13"/>
        <v>0.29166666666666602</v>
      </c>
      <c r="L37" s="101">
        <f t="shared" si="13"/>
        <v>0.33333333333333298</v>
      </c>
      <c r="M37" s="101">
        <f t="shared" si="13"/>
        <v>0.375</v>
      </c>
      <c r="N37" s="101">
        <f t="shared" si="13"/>
        <v>0.41666666666666702</v>
      </c>
      <c r="O37" s="101">
        <f t="shared" si="13"/>
        <v>0.45833333333333331</v>
      </c>
      <c r="P37" s="101">
        <f t="shared" si="13"/>
        <v>0.5</v>
      </c>
      <c r="Q37" s="101">
        <f t="shared" si="13"/>
        <v>0.54166666666666663</v>
      </c>
      <c r="R37" s="101">
        <f t="shared" si="13"/>
        <v>0.58333333333333337</v>
      </c>
      <c r="S37" s="101">
        <f t="shared" si="13"/>
        <v>0.625</v>
      </c>
      <c r="T37" s="101">
        <f t="shared" si="13"/>
        <v>0.66666666666666696</v>
      </c>
      <c r="U37" s="101">
        <f t="shared" si="13"/>
        <v>0.70833333333333304</v>
      </c>
      <c r="V37" s="101">
        <f t="shared" si="13"/>
        <v>0.75</v>
      </c>
      <c r="W37" s="101">
        <f t="shared" si="13"/>
        <v>0.79166666666666696</v>
      </c>
      <c r="X37" s="101">
        <f t="shared" si="13"/>
        <v>0.83333333333333304</v>
      </c>
      <c r="Y37" s="101">
        <f t="shared" si="13"/>
        <v>0.875</v>
      </c>
      <c r="Z37" s="101">
        <f t="shared" si="13"/>
        <v>0.91666666666666696</v>
      </c>
      <c r="AA37" s="101">
        <f t="shared" si="13"/>
        <v>0.95833333333333304</v>
      </c>
      <c r="AB37" s="101">
        <f t="shared" si="13"/>
        <v>1</v>
      </c>
      <c r="AC37" s="14"/>
    </row>
    <row r="38" spans="1:84" x14ac:dyDescent="0.25">
      <c r="B38" s="14"/>
      <c r="C38" s="102" t="str">
        <f>[1]STATYSTYKI!C72</f>
        <v>KD</v>
      </c>
      <c r="D38" s="103">
        <f>ROUND((SUM(STATYSTYKI!E73:L73)*100%)/SUM(STATYSTYKI!$E$2:$L$2),0)</f>
        <v>19032</v>
      </c>
      <c r="E38" s="94">
        <f>ROUND($D38*E$3,0)</f>
        <v>6</v>
      </c>
      <c r="F38" s="94">
        <f t="shared" ref="F38:AB39" si="14">ROUND($D38*F$3,0)</f>
        <v>2</v>
      </c>
      <c r="G38" s="94">
        <f t="shared" si="14"/>
        <v>0</v>
      </c>
      <c r="H38" s="94">
        <f t="shared" si="14"/>
        <v>5</v>
      </c>
      <c r="I38" s="94">
        <f t="shared" si="14"/>
        <v>42</v>
      </c>
      <c r="J38" s="94">
        <f t="shared" si="14"/>
        <v>307</v>
      </c>
      <c r="K38" s="94">
        <f t="shared" si="14"/>
        <v>982</v>
      </c>
      <c r="L38" s="94">
        <f t="shared" si="14"/>
        <v>2663</v>
      </c>
      <c r="M38" s="94">
        <f t="shared" si="14"/>
        <v>1378</v>
      </c>
      <c r="N38" s="94">
        <f t="shared" si="14"/>
        <v>1097</v>
      </c>
      <c r="O38" s="94">
        <f t="shared" si="14"/>
        <v>1051</v>
      </c>
      <c r="P38" s="94">
        <f t="shared" si="14"/>
        <v>971</v>
      </c>
      <c r="Q38" s="94">
        <f t="shared" si="14"/>
        <v>947</v>
      </c>
      <c r="R38" s="94">
        <f t="shared" si="14"/>
        <v>1035</v>
      </c>
      <c r="S38" s="94">
        <f t="shared" si="14"/>
        <v>1343</v>
      </c>
      <c r="T38" s="94">
        <f t="shared" si="14"/>
        <v>1609</v>
      </c>
      <c r="U38" s="94">
        <f t="shared" si="14"/>
        <v>1814</v>
      </c>
      <c r="V38" s="94">
        <f t="shared" si="14"/>
        <v>1421</v>
      </c>
      <c r="W38" s="94">
        <f t="shared" si="14"/>
        <v>1044</v>
      </c>
      <c r="X38" s="94">
        <f t="shared" si="14"/>
        <v>660</v>
      </c>
      <c r="Y38" s="94">
        <f t="shared" si="14"/>
        <v>317</v>
      </c>
      <c r="Z38" s="94">
        <f t="shared" si="14"/>
        <v>186</v>
      </c>
      <c r="AA38" s="94">
        <f t="shared" si="14"/>
        <v>122</v>
      </c>
      <c r="AB38" s="94">
        <f t="shared" si="14"/>
        <v>32</v>
      </c>
      <c r="AC38" s="14"/>
    </row>
    <row r="39" spans="1:84" x14ac:dyDescent="0.25">
      <c r="B39" s="14"/>
      <c r="C39" s="102" t="str">
        <f>[1]STATYSTYKI!C73</f>
        <v>PR</v>
      </c>
      <c r="D39" s="103">
        <f>ROUND((SUM(STATYSTYKI!E74:L74)*100%)/SUM(STATYSTYKI!$E$2:$L$2),0)</f>
        <v>13169</v>
      </c>
      <c r="E39" s="94">
        <f t="shared" ref="E39" si="15">ROUND($D39*E$3,0)</f>
        <v>4</v>
      </c>
      <c r="F39" s="94">
        <f t="shared" si="14"/>
        <v>1</v>
      </c>
      <c r="G39" s="94">
        <f t="shared" si="14"/>
        <v>0</v>
      </c>
      <c r="H39" s="94">
        <f t="shared" si="14"/>
        <v>3</v>
      </c>
      <c r="I39" s="94">
        <f t="shared" si="14"/>
        <v>29</v>
      </c>
      <c r="J39" s="94">
        <f t="shared" si="14"/>
        <v>212</v>
      </c>
      <c r="K39" s="94">
        <f t="shared" si="14"/>
        <v>679</v>
      </c>
      <c r="L39" s="94">
        <f t="shared" si="14"/>
        <v>1843</v>
      </c>
      <c r="M39" s="94">
        <f t="shared" si="14"/>
        <v>953</v>
      </c>
      <c r="N39" s="94">
        <f t="shared" si="14"/>
        <v>759</v>
      </c>
      <c r="O39" s="94">
        <f t="shared" si="14"/>
        <v>727</v>
      </c>
      <c r="P39" s="94">
        <f t="shared" si="14"/>
        <v>672</v>
      </c>
      <c r="Q39" s="94">
        <f t="shared" si="14"/>
        <v>655</v>
      </c>
      <c r="R39" s="94">
        <f t="shared" si="14"/>
        <v>716</v>
      </c>
      <c r="S39" s="94">
        <f t="shared" si="14"/>
        <v>929</v>
      </c>
      <c r="T39" s="94">
        <f t="shared" si="14"/>
        <v>1113</v>
      </c>
      <c r="U39" s="94">
        <f t="shared" si="14"/>
        <v>1255</v>
      </c>
      <c r="V39" s="94">
        <f t="shared" si="14"/>
        <v>983</v>
      </c>
      <c r="W39" s="94">
        <f t="shared" si="14"/>
        <v>722</v>
      </c>
      <c r="X39" s="94">
        <f t="shared" si="14"/>
        <v>457</v>
      </c>
      <c r="Y39" s="94">
        <f t="shared" si="14"/>
        <v>219</v>
      </c>
      <c r="Z39" s="94">
        <f t="shared" si="14"/>
        <v>129</v>
      </c>
      <c r="AA39" s="94">
        <f t="shared" si="14"/>
        <v>85</v>
      </c>
      <c r="AB39" s="94">
        <f t="shared" si="14"/>
        <v>22</v>
      </c>
      <c r="AC39" s="14"/>
    </row>
    <row r="40" spans="1:84" x14ac:dyDescent="0.25">
      <c r="B40" s="14"/>
      <c r="C40" s="102" t="str">
        <f>[2]STATYSTYKI!B467</f>
        <v>RAZEM</v>
      </c>
      <c r="D40" s="103">
        <f>ROUND((SUM(STATYSTYKI!E75:L75)*100%)/SUM(STATYSTYKI!$E$2:$L$2),0)</f>
        <v>32201</v>
      </c>
      <c r="E40" s="94">
        <f t="shared" ref="E40:AB40" si="16">SUM(E38:E39)</f>
        <v>10</v>
      </c>
      <c r="F40" s="94">
        <f t="shared" si="16"/>
        <v>3</v>
      </c>
      <c r="G40" s="94">
        <f t="shared" si="16"/>
        <v>0</v>
      </c>
      <c r="H40" s="94">
        <f t="shared" si="16"/>
        <v>8</v>
      </c>
      <c r="I40" s="94">
        <f t="shared" si="16"/>
        <v>71</v>
      </c>
      <c r="J40" s="94">
        <f t="shared" si="16"/>
        <v>519</v>
      </c>
      <c r="K40" s="94">
        <f t="shared" si="16"/>
        <v>1661</v>
      </c>
      <c r="L40" s="94">
        <f t="shared" si="16"/>
        <v>4506</v>
      </c>
      <c r="M40" s="94">
        <f t="shared" si="16"/>
        <v>2331</v>
      </c>
      <c r="N40" s="94">
        <f t="shared" si="16"/>
        <v>1856</v>
      </c>
      <c r="O40" s="94">
        <f t="shared" si="16"/>
        <v>1778</v>
      </c>
      <c r="P40" s="94">
        <f t="shared" si="16"/>
        <v>1643</v>
      </c>
      <c r="Q40" s="94">
        <f t="shared" si="16"/>
        <v>1602</v>
      </c>
      <c r="R40" s="94">
        <f t="shared" si="16"/>
        <v>1751</v>
      </c>
      <c r="S40" s="94">
        <f t="shared" si="16"/>
        <v>2272</v>
      </c>
      <c r="T40" s="94">
        <f t="shared" si="16"/>
        <v>2722</v>
      </c>
      <c r="U40" s="94">
        <f t="shared" si="16"/>
        <v>3069</v>
      </c>
      <c r="V40" s="94">
        <f t="shared" si="16"/>
        <v>2404</v>
      </c>
      <c r="W40" s="94">
        <f t="shared" si="16"/>
        <v>1766</v>
      </c>
      <c r="X40" s="94">
        <f t="shared" si="16"/>
        <v>1117</v>
      </c>
      <c r="Y40" s="94">
        <f t="shared" si="16"/>
        <v>536</v>
      </c>
      <c r="Z40" s="94">
        <f t="shared" si="16"/>
        <v>315</v>
      </c>
      <c r="AA40" s="94">
        <f t="shared" si="16"/>
        <v>207</v>
      </c>
      <c r="AB40" s="94">
        <f t="shared" si="16"/>
        <v>54</v>
      </c>
      <c r="AC40" s="14"/>
    </row>
    <row r="43" spans="1:84" ht="19.5" x14ac:dyDescent="0.25">
      <c r="A43" s="104" t="s">
        <v>109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6"/>
      <c r="AN43" s="106"/>
      <c r="AO43" s="106"/>
      <c r="AP43" s="106"/>
      <c r="AQ43" s="106"/>
      <c r="AR43" s="106"/>
      <c r="AS43" s="106"/>
      <c r="AT43" s="106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</row>
    <row r="44" spans="1:84" x14ac:dyDescent="0.25">
      <c r="AM44" s="14">
        <v>6</v>
      </c>
      <c r="AN44" s="14">
        <f>AM44+1</f>
        <v>7</v>
      </c>
      <c r="AO44" s="14">
        <f t="shared" ref="AO44:AT44" si="17">AN44+1</f>
        <v>8</v>
      </c>
      <c r="AP44" s="14">
        <f t="shared" si="17"/>
        <v>9</v>
      </c>
      <c r="AQ44" s="14">
        <v>14</v>
      </c>
      <c r="AR44" s="14">
        <f t="shared" si="17"/>
        <v>15</v>
      </c>
      <c r="AS44" s="14">
        <f t="shared" si="17"/>
        <v>16</v>
      </c>
      <c r="AT44" s="14">
        <f t="shared" si="17"/>
        <v>17</v>
      </c>
    </row>
    <row r="45" spans="1:84" x14ac:dyDescent="0.25">
      <c r="AM45" s="107">
        <f ca="1">OFFSET(KURSY!$G$30,AM44,0)</f>
        <v>2.564102564102564E-2</v>
      </c>
      <c r="AN45" s="107">
        <f ca="1">OFFSET(KURSY!$G$30,AN44,0)</f>
        <v>4.6153846153846156E-2</v>
      </c>
      <c r="AO45" s="107">
        <f ca="1">OFFSET(KURSY!$G$30,AO44,0)</f>
        <v>6.1538461538461542E-2</v>
      </c>
      <c r="AP45" s="107">
        <f ca="1">OFFSET(KURSY!$G$30,AP44,0)</f>
        <v>6.1538461538461542E-2</v>
      </c>
      <c r="AQ45" s="107">
        <f ca="1">OFFSET(KURSY!$G$30,AQ44,0)</f>
        <v>4.6153846153846156E-2</v>
      </c>
      <c r="AR45" s="107">
        <f ca="1">OFFSET(KURSY!$G$30,AR44,0)</f>
        <v>6.1538461538461542E-2</v>
      </c>
      <c r="AS45" s="107">
        <f ca="1">OFFSET(KURSY!$G$30,AS44,0)</f>
        <v>7.6923076923076927E-2</v>
      </c>
      <c r="AT45" s="107">
        <f ca="1">OFFSET(KURSY!$G$30,AT44,0)</f>
        <v>9.2307692307692313E-2</v>
      </c>
      <c r="AU45" s="107">
        <f ca="1">SUM(AM45:AT45)</f>
        <v>0.47179487179487184</v>
      </c>
      <c r="BI45" s="108">
        <f ca="1">OFFSET(KURSY!$G$31,E$2,0)</f>
        <v>0</v>
      </c>
      <c r="BJ45" s="108">
        <f ca="1">OFFSET(KURSY!$G$31,F$2,0)</f>
        <v>0</v>
      </c>
      <c r="BK45" s="108">
        <f ca="1">OFFSET(KURSY!$G$31,G$2,0)</f>
        <v>0</v>
      </c>
      <c r="BL45" s="108">
        <f ca="1">OFFSET(KURSY!$G$31,H$2,0)</f>
        <v>0</v>
      </c>
      <c r="BM45" s="108">
        <f ca="1">OFFSET(KURSY!$G$31,I$2,0)</f>
        <v>2.0512820512820513E-2</v>
      </c>
      <c r="BN45" s="108">
        <f ca="1">OFFSET(KURSY!$G$31,J$2,0)</f>
        <v>2.564102564102564E-2</v>
      </c>
      <c r="BO45" s="108">
        <f ca="1">OFFSET(KURSY!$G$31,K$2,0)</f>
        <v>4.6153846153846156E-2</v>
      </c>
      <c r="BP45" s="108">
        <f ca="1">OFFSET(KURSY!$G$31,L$2,0)</f>
        <v>6.1538461538461542E-2</v>
      </c>
      <c r="BQ45" s="108">
        <f ca="1">OFFSET(KURSY!$G$31,M$2,0)</f>
        <v>6.1538461538461542E-2</v>
      </c>
      <c r="BR45" s="108">
        <f ca="1">OFFSET(KURSY!$G$31,N$2,0)</f>
        <v>5.6410256410256411E-2</v>
      </c>
      <c r="BS45" s="108">
        <f ca="1">OFFSET(KURSY!$G$31,O$2,0)</f>
        <v>3.5897435897435895E-2</v>
      </c>
      <c r="BT45" s="108">
        <f ca="1">OFFSET(KURSY!$G$31,P$2,0)</f>
        <v>3.5897435897435895E-2</v>
      </c>
      <c r="BU45" s="108">
        <f ca="1">OFFSET(KURSY!$G$31,Q$2,0)</f>
        <v>3.5897435897435895E-2</v>
      </c>
      <c r="BV45" s="108">
        <f ca="1">OFFSET(KURSY!$G$31,R$2,0)</f>
        <v>4.6153846153846156E-2</v>
      </c>
      <c r="BW45" s="108">
        <f ca="1">OFFSET(KURSY!$G$31,S$2,0)</f>
        <v>6.1538461538461542E-2</v>
      </c>
      <c r="BX45" s="108">
        <f ca="1">OFFSET(KURSY!$G$31,T$2,0)</f>
        <v>7.6923076923076927E-2</v>
      </c>
      <c r="BY45" s="108">
        <f ca="1">OFFSET(KURSY!$G$31,U$2,0)</f>
        <v>9.2307692307692313E-2</v>
      </c>
      <c r="BZ45" s="108">
        <f ca="1">OFFSET(KURSY!$G$31,V$2,0)</f>
        <v>8.2051282051282051E-2</v>
      </c>
      <c r="CA45" s="108">
        <f ca="1">OFFSET(KURSY!$G$31,W$2,0)</f>
        <v>6.1538461538461542E-2</v>
      </c>
      <c r="CB45" s="108">
        <f ca="1">OFFSET(KURSY!$G$31,X$2,0)</f>
        <v>5.128205128205128E-2</v>
      </c>
      <c r="CC45" s="108">
        <f ca="1">OFFSET(KURSY!$G$31,Y$2,0)</f>
        <v>4.1025641025641026E-2</v>
      </c>
      <c r="CD45" s="108">
        <f ca="1">OFFSET(KURSY!$G$31,Z$2,0)</f>
        <v>4.1025641025641026E-2</v>
      </c>
      <c r="CE45" s="108">
        <f ca="1">OFFSET(KURSY!$G$31,AA$2,0)</f>
        <v>3.5897435897435895E-2</v>
      </c>
      <c r="CF45" s="108">
        <f ca="1">OFFSET(KURSY!$G$31,AB$2,0)</f>
        <v>3.0769230769230771E-2</v>
      </c>
    </row>
    <row r="46" spans="1:84" s="109" customFormat="1" ht="25.5" x14ac:dyDescent="0.25">
      <c r="B46" s="149" t="str">
        <f>[2]STATYSTYKI!A4</f>
        <v>Osiedle we Wrocławiu</v>
      </c>
      <c r="C46" s="151" t="s">
        <v>110</v>
      </c>
      <c r="D46" s="110" t="s">
        <v>111</v>
      </c>
      <c r="E46" s="111">
        <f>E4</f>
        <v>6.6613381477509402E-16</v>
      </c>
      <c r="F46" s="111">
        <f t="shared" ref="F46:AB47" si="18">F4</f>
        <v>4.1666666666666699E-2</v>
      </c>
      <c r="G46" s="111">
        <f t="shared" si="18"/>
        <v>8.3333333333333703E-2</v>
      </c>
      <c r="H46" s="111">
        <f t="shared" si="18"/>
        <v>0.125000000000001</v>
      </c>
      <c r="I46" s="111">
        <f t="shared" si="18"/>
        <v>0.16666666666666699</v>
      </c>
      <c r="J46" s="111">
        <f t="shared" si="18"/>
        <v>0.20833333333333401</v>
      </c>
      <c r="K46" s="111">
        <f t="shared" si="18"/>
        <v>0.25</v>
      </c>
      <c r="L46" s="111">
        <f t="shared" si="18"/>
        <v>0.29166666666666702</v>
      </c>
      <c r="M46" s="111">
        <f t="shared" si="18"/>
        <v>0.33333333333333298</v>
      </c>
      <c r="N46" s="111">
        <f t="shared" si="18"/>
        <v>0.375</v>
      </c>
      <c r="O46" s="111">
        <f t="shared" si="18"/>
        <v>0.41666666666666669</v>
      </c>
      <c r="P46" s="111">
        <f t="shared" si="18"/>
        <v>0.45833333333333331</v>
      </c>
      <c r="Q46" s="111">
        <f t="shared" si="18"/>
        <v>0.5</v>
      </c>
      <c r="R46" s="111">
        <f t="shared" si="18"/>
        <v>0.54166666666666663</v>
      </c>
      <c r="S46" s="111">
        <f t="shared" si="18"/>
        <v>0.58333333333333304</v>
      </c>
      <c r="T46" s="111">
        <f t="shared" si="18"/>
        <v>0.625</v>
      </c>
      <c r="U46" s="111">
        <f t="shared" si="18"/>
        <v>0.66666666666666696</v>
      </c>
      <c r="V46" s="111">
        <f t="shared" si="18"/>
        <v>0.70833333333333304</v>
      </c>
      <c r="W46" s="111">
        <f t="shared" si="18"/>
        <v>0.75</v>
      </c>
      <c r="X46" s="111">
        <f t="shared" si="18"/>
        <v>0.79166666666666596</v>
      </c>
      <c r="Y46" s="111">
        <f t="shared" si="18"/>
        <v>0.83333333333333304</v>
      </c>
      <c r="Z46" s="111">
        <f t="shared" si="18"/>
        <v>0.875</v>
      </c>
      <c r="AA46" s="111">
        <f t="shared" si="18"/>
        <v>0.91666666666666596</v>
      </c>
      <c r="AB46" s="111">
        <f t="shared" si="18"/>
        <v>0.95833333333333304</v>
      </c>
      <c r="AD46" s="112"/>
      <c r="AE46" s="78"/>
      <c r="AF46" s="78"/>
      <c r="AG46" s="78"/>
      <c r="AH46" s="78"/>
      <c r="AI46" s="78"/>
      <c r="AJ46" s="139" t="str">
        <f>B46</f>
        <v>Osiedle we Wrocławiu</v>
      </c>
      <c r="AK46" s="139" t="str">
        <f>C46</f>
        <v>Punkt pomiarowy</v>
      </c>
      <c r="AL46" s="113" t="s">
        <v>45</v>
      </c>
      <c r="AM46" s="11">
        <v>0.25</v>
      </c>
      <c r="AN46" s="11">
        <v>0.29166666666666669</v>
      </c>
      <c r="AO46" s="11">
        <v>0.33333333333333331</v>
      </c>
      <c r="AP46" s="11">
        <v>0.375</v>
      </c>
      <c r="AQ46" s="11">
        <v>0.58333333333333337</v>
      </c>
      <c r="AR46" s="11">
        <v>0.625</v>
      </c>
      <c r="AS46" s="11">
        <v>0.66666666666666663</v>
      </c>
      <c r="AT46" s="11">
        <v>0.70833333333333337</v>
      </c>
      <c r="AU46" s="114" t="s">
        <v>112</v>
      </c>
      <c r="AV46" s="149" t="str">
        <f>B46</f>
        <v>Osiedle we Wrocławiu</v>
      </c>
      <c r="AW46" s="151" t="str">
        <f>C46</f>
        <v>Punkt pomiarowy</v>
      </c>
      <c r="AX46" s="113" t="s">
        <v>45</v>
      </c>
      <c r="AY46" s="11">
        <v>0.25</v>
      </c>
      <c r="AZ46" s="11">
        <v>0.29166666666666669</v>
      </c>
      <c r="BA46" s="11">
        <v>0.33333333333333331</v>
      </c>
      <c r="BB46" s="11">
        <v>0.375</v>
      </c>
      <c r="BC46" s="11">
        <v>0.58333333333333337</v>
      </c>
      <c r="BD46" s="11">
        <v>0.625</v>
      </c>
      <c r="BE46" s="11">
        <v>0.66666666666666663</v>
      </c>
      <c r="BF46" s="11">
        <v>0.70833333333333337</v>
      </c>
      <c r="BG46" s="78"/>
      <c r="BH46" s="110" t="s">
        <v>111</v>
      </c>
      <c r="BI46" s="111">
        <v>0</v>
      </c>
      <c r="BJ46" s="111">
        <v>4.1666666666666997E-2</v>
      </c>
      <c r="BK46" s="111">
        <v>8.3333333333332996E-2</v>
      </c>
      <c r="BL46" s="111">
        <v>0.125</v>
      </c>
      <c r="BM46" s="111">
        <v>0.16666666666666699</v>
      </c>
      <c r="BN46" s="111">
        <v>0.20833333333333301</v>
      </c>
      <c r="BO46" s="11">
        <v>0.25</v>
      </c>
      <c r="BP46" s="11">
        <v>0.29166666666666669</v>
      </c>
      <c r="BQ46" s="11">
        <v>0.33333333333333331</v>
      </c>
      <c r="BR46" s="11">
        <v>0.375</v>
      </c>
      <c r="BS46" s="111">
        <v>0.41666666666666702</v>
      </c>
      <c r="BT46" s="111">
        <v>0.45833333333333298</v>
      </c>
      <c r="BU46" s="111">
        <v>0.5</v>
      </c>
      <c r="BV46" s="111">
        <v>0.54166666666666596</v>
      </c>
      <c r="BW46" s="11">
        <v>0.58333333333333337</v>
      </c>
      <c r="BX46" s="11">
        <v>0.625</v>
      </c>
      <c r="BY46" s="11">
        <v>0.66666666666666663</v>
      </c>
      <c r="BZ46" s="11">
        <v>0.70833333333333337</v>
      </c>
      <c r="CA46" s="111">
        <v>0.75</v>
      </c>
      <c r="CB46" s="111">
        <v>0.79166666666666696</v>
      </c>
      <c r="CC46" s="111">
        <v>0.83333333333333404</v>
      </c>
      <c r="CD46" s="111">
        <v>0.875000000000001</v>
      </c>
      <c r="CE46" s="111">
        <v>0.91666666666666696</v>
      </c>
      <c r="CF46" s="111">
        <v>0.95833333333333404</v>
      </c>
    </row>
    <row r="47" spans="1:84" s="109" customFormat="1" ht="25.5" x14ac:dyDescent="0.25">
      <c r="B47" s="150"/>
      <c r="C47" s="152"/>
      <c r="D47" s="110" t="s">
        <v>111</v>
      </c>
      <c r="E47" s="111">
        <f>E5</f>
        <v>4.1666666666666297E-2</v>
      </c>
      <c r="F47" s="111">
        <f t="shared" si="18"/>
        <v>8.3333333333333301E-2</v>
      </c>
      <c r="G47" s="111">
        <f t="shared" si="18"/>
        <v>0.125</v>
      </c>
      <c r="H47" s="111">
        <f t="shared" si="18"/>
        <v>0.16666666666666599</v>
      </c>
      <c r="I47" s="111">
        <f t="shared" si="18"/>
        <v>0.20833333333333301</v>
      </c>
      <c r="J47" s="111">
        <f t="shared" si="18"/>
        <v>0.25</v>
      </c>
      <c r="K47" s="111">
        <f t="shared" si="18"/>
        <v>0.29166666666666602</v>
      </c>
      <c r="L47" s="111">
        <f t="shared" si="18"/>
        <v>0.33333333333333298</v>
      </c>
      <c r="M47" s="111">
        <f t="shared" si="18"/>
        <v>0.375</v>
      </c>
      <c r="N47" s="111">
        <f t="shared" si="18"/>
        <v>0.41666666666666702</v>
      </c>
      <c r="O47" s="111">
        <f t="shared" si="18"/>
        <v>0.45833333333333331</v>
      </c>
      <c r="P47" s="111">
        <f t="shared" si="18"/>
        <v>0.5</v>
      </c>
      <c r="Q47" s="111">
        <f t="shared" si="18"/>
        <v>0.54166666666666663</v>
      </c>
      <c r="R47" s="111">
        <f t="shared" si="18"/>
        <v>0.58333333333333337</v>
      </c>
      <c r="S47" s="111">
        <f t="shared" si="18"/>
        <v>0.625</v>
      </c>
      <c r="T47" s="111">
        <f t="shared" si="18"/>
        <v>0.66666666666666696</v>
      </c>
      <c r="U47" s="111">
        <f t="shared" si="18"/>
        <v>0.70833333333333304</v>
      </c>
      <c r="V47" s="111">
        <f t="shared" si="18"/>
        <v>0.75</v>
      </c>
      <c r="W47" s="111">
        <f t="shared" si="18"/>
        <v>0.79166666666666696</v>
      </c>
      <c r="X47" s="111">
        <f t="shared" si="18"/>
        <v>0.83333333333333304</v>
      </c>
      <c r="Y47" s="111">
        <f t="shared" si="18"/>
        <v>0.875</v>
      </c>
      <c r="Z47" s="111">
        <f t="shared" si="18"/>
        <v>0.91666666666666696</v>
      </c>
      <c r="AA47" s="111">
        <f t="shared" si="18"/>
        <v>0.95833333333333304</v>
      </c>
      <c r="AB47" s="111">
        <f t="shared" si="18"/>
        <v>1</v>
      </c>
      <c r="AD47" s="112"/>
      <c r="AE47" s="78"/>
      <c r="AF47" s="78"/>
      <c r="AG47" s="78"/>
      <c r="AH47" s="78"/>
      <c r="AI47" s="78"/>
      <c r="AJ47" s="139"/>
      <c r="AK47" s="139"/>
      <c r="AL47" s="113" t="s">
        <v>45</v>
      </c>
      <c r="AM47" s="11">
        <v>0.29166666666666669</v>
      </c>
      <c r="AN47" s="11">
        <v>0.33333333333333331</v>
      </c>
      <c r="AO47" s="11">
        <v>0.375</v>
      </c>
      <c r="AP47" s="11">
        <v>0.41666666666666669</v>
      </c>
      <c r="AQ47" s="11">
        <v>0.625</v>
      </c>
      <c r="AR47" s="11">
        <v>0.66666666666666663</v>
      </c>
      <c r="AS47" s="11">
        <v>0.70833333333333337</v>
      </c>
      <c r="AT47" s="11">
        <v>0.75</v>
      </c>
      <c r="AU47" s="114" t="s">
        <v>120</v>
      </c>
      <c r="AV47" s="150"/>
      <c r="AW47" s="152"/>
      <c r="AX47" s="113" t="s">
        <v>45</v>
      </c>
      <c r="AY47" s="11">
        <v>0.29166666666666669</v>
      </c>
      <c r="AZ47" s="11">
        <v>0.33333333333333331</v>
      </c>
      <c r="BA47" s="11">
        <v>0.375</v>
      </c>
      <c r="BB47" s="11">
        <v>0.41666666666666669</v>
      </c>
      <c r="BC47" s="11">
        <v>0.625</v>
      </c>
      <c r="BD47" s="11">
        <v>0.66666666666666663</v>
      </c>
      <c r="BE47" s="11">
        <v>0.70833333333333337</v>
      </c>
      <c r="BF47" s="11">
        <v>0.75</v>
      </c>
      <c r="BG47" s="78"/>
      <c r="BH47" s="110" t="s">
        <v>111</v>
      </c>
      <c r="BI47" s="111">
        <v>4.1666666666666699E-2</v>
      </c>
      <c r="BJ47" s="111">
        <v>8.3333333333333703E-2</v>
      </c>
      <c r="BK47" s="111">
        <v>0.125</v>
      </c>
      <c r="BL47" s="111">
        <v>0.16666666666666699</v>
      </c>
      <c r="BM47" s="111">
        <v>0.20833333333333301</v>
      </c>
      <c r="BN47" s="111">
        <v>0.25</v>
      </c>
      <c r="BO47" s="11">
        <v>0.29166666666666669</v>
      </c>
      <c r="BP47" s="11">
        <v>0.33333333333333331</v>
      </c>
      <c r="BQ47" s="11">
        <v>0.375</v>
      </c>
      <c r="BR47" s="11">
        <v>0.41666666666666669</v>
      </c>
      <c r="BS47" s="111">
        <v>0.45833333333333298</v>
      </c>
      <c r="BT47" s="111">
        <v>0.5</v>
      </c>
      <c r="BU47" s="111">
        <v>0.54166666666666696</v>
      </c>
      <c r="BV47" s="111">
        <v>0.58333333333333304</v>
      </c>
      <c r="BW47" s="11">
        <v>0.625</v>
      </c>
      <c r="BX47" s="11">
        <v>0.66666666666666663</v>
      </c>
      <c r="BY47" s="11">
        <v>0.70833333333333337</v>
      </c>
      <c r="BZ47" s="11">
        <v>0.75</v>
      </c>
      <c r="CA47" s="111">
        <v>0.79166666666666696</v>
      </c>
      <c r="CB47" s="111">
        <v>0.83333333333333304</v>
      </c>
      <c r="CC47" s="111">
        <v>0.875</v>
      </c>
      <c r="CD47" s="111">
        <v>0.91666666666666596</v>
      </c>
      <c r="CE47" s="111">
        <v>0.95833333333333304</v>
      </c>
      <c r="CF47" s="111">
        <v>0.999999999999999</v>
      </c>
    </row>
    <row r="48" spans="1:84" x14ac:dyDescent="0.25">
      <c r="B48" s="16" t="str">
        <f>STATYSTYKI!B107</f>
        <v>K1</v>
      </c>
      <c r="C48" s="16" t="str">
        <f>STATYSTYKI!C107</f>
        <v>do Wrocławia</v>
      </c>
      <c r="D48" s="115">
        <f t="shared" ref="D48:AB52" ca="1" si="19">IF(BH48=0,0%,D6/BH48)</f>
        <v>0.13918500687757912</v>
      </c>
      <c r="E48" s="115">
        <f t="shared" ca="1" si="19"/>
        <v>0</v>
      </c>
      <c r="F48" s="115">
        <f t="shared" ca="1" si="19"/>
        <v>0</v>
      </c>
      <c r="G48" s="115">
        <f t="shared" ca="1" si="19"/>
        <v>0</v>
      </c>
      <c r="H48" s="115">
        <f t="shared" ca="1" si="19"/>
        <v>0</v>
      </c>
      <c r="I48" s="115">
        <f t="shared" ca="1" si="19"/>
        <v>0</v>
      </c>
      <c r="J48" s="115">
        <f t="shared" ca="1" si="19"/>
        <v>4.9174690508940848E-2</v>
      </c>
      <c r="K48" s="115">
        <f t="shared" ca="1" si="19"/>
        <v>0.15887207702888584</v>
      </c>
      <c r="L48" s="115">
        <f t="shared" ca="1" si="19"/>
        <v>0.42933287482806048</v>
      </c>
      <c r="M48" s="115">
        <f t="shared" ca="1" si="19"/>
        <v>0.22128610729023382</v>
      </c>
      <c r="N48" s="115">
        <f t="shared" ca="1" si="19"/>
        <v>0.17589408528198072</v>
      </c>
      <c r="O48" s="115">
        <f t="shared" ca="1" si="19"/>
        <v>0.16832874828060523</v>
      </c>
      <c r="P48" s="115">
        <f t="shared" ca="1" si="19"/>
        <v>0.15698074277854196</v>
      </c>
      <c r="Q48" s="115">
        <f t="shared" ca="1" si="19"/>
        <v>0.1531980742778542</v>
      </c>
      <c r="R48" s="115">
        <f t="shared" ca="1" si="19"/>
        <v>0.16643741403026135</v>
      </c>
      <c r="S48" s="115">
        <f t="shared" ca="1" si="19"/>
        <v>0.21561210453920218</v>
      </c>
      <c r="T48" s="115">
        <f t="shared" ca="1" si="19"/>
        <v>0.12955639614855571</v>
      </c>
      <c r="U48" s="115">
        <f t="shared" ca="1" si="19"/>
        <v>0.14563273727647869</v>
      </c>
      <c r="V48" s="115">
        <f t="shared" ca="1" si="19"/>
        <v>0.11442572214580467</v>
      </c>
      <c r="W48" s="115">
        <f t="shared" ca="1" si="19"/>
        <v>0.16832874828060523</v>
      </c>
      <c r="X48" s="115">
        <f t="shared" ca="1" si="19"/>
        <v>0.10591471801925721</v>
      </c>
      <c r="Y48" s="115">
        <f t="shared" ca="1" si="19"/>
        <v>5.1066024759284727E-2</v>
      </c>
      <c r="Z48" s="115">
        <f t="shared" ca="1" si="19"/>
        <v>3.0261348005502061E-2</v>
      </c>
      <c r="AA48" s="115">
        <f t="shared" ca="1" si="19"/>
        <v>1.891334250343879E-2</v>
      </c>
      <c r="AB48" s="115">
        <f t="shared" ca="1" si="19"/>
        <v>5.6740027510316362E-3</v>
      </c>
      <c r="AD48" s="99"/>
      <c r="AE48" s="14"/>
      <c r="AF48" s="14"/>
      <c r="AG48" s="14"/>
      <c r="AH48" s="14"/>
      <c r="AI48" s="14"/>
      <c r="AJ48" s="16" t="str">
        <f>B48</f>
        <v>K1</v>
      </c>
      <c r="AK48" s="16" t="str">
        <f>C48</f>
        <v>do Wrocławia</v>
      </c>
      <c r="AL48" s="116">
        <f>IFERROR(AVERAGEIFS('BAZA DANYCH'!$K:$K,'BAZA DANYCH'!$E:$E,$B48,'BAZA DANYCH'!$I:$I,$C48),0)</f>
        <v>95.181818181818187</v>
      </c>
      <c r="AM48" s="117">
        <f>IFERROR(COUNTIFS('BAZA DANYCH'!$E:$E,$B48,'BAZA DANYCH'!$S:$S,AM$46,'BAZA DANYCH'!$I:$I,$C48),0)</f>
        <v>3</v>
      </c>
      <c r="AN48" s="117">
        <f>IFERROR(COUNTIFS('BAZA DANYCH'!$E:$E,$B48,'BAZA DANYCH'!$S:$S,AN$46,'BAZA DANYCH'!$I:$I,$C48),0)</f>
        <v>2</v>
      </c>
      <c r="AO48" s="117">
        <f>IFERROR(COUNTIFS('BAZA DANYCH'!$E:$E,$B48,'BAZA DANYCH'!$S:$S,AO$46,'BAZA DANYCH'!$I:$I,$C48),0)</f>
        <v>0</v>
      </c>
      <c r="AP48" s="117">
        <f>IFERROR(COUNTIFS('BAZA DANYCH'!$E:$E,$B48,'BAZA DANYCH'!$S:$S,AP$46,'BAZA DANYCH'!$I:$I,$C48),0)</f>
        <v>1</v>
      </c>
      <c r="AQ48" s="117">
        <f>IFERROR(COUNTIFS('BAZA DANYCH'!$E:$E,$B48,'BAZA DANYCH'!$S:$S,AQ$46,'BAZA DANYCH'!$I:$I,$C48),0)</f>
        <v>0</v>
      </c>
      <c r="AR48" s="117">
        <f>IFERROR(COUNTIFS('BAZA DANYCH'!$E:$E,$B48,'BAZA DANYCH'!$S:$S,AR$46,'BAZA DANYCH'!$I:$I,$C48),0)</f>
        <v>1</v>
      </c>
      <c r="AS48" s="117">
        <f>IFERROR(COUNTIFS('BAZA DANYCH'!$E:$E,$B48,'BAZA DANYCH'!$S:$S,AS$46,'BAZA DANYCH'!$I:$I,$C48),0)</f>
        <v>2</v>
      </c>
      <c r="AT48" s="117">
        <f>IFERROR(COUNTIFS('BAZA DANYCH'!$E:$E,$B48,'BAZA DANYCH'!$S:$S,AT$46,'BAZA DANYCH'!$I:$I,$C48),0)</f>
        <v>2</v>
      </c>
      <c r="AU48" s="118">
        <f ca="1">ROUND((SUM(AM48:AT48)*100%)/SUM(AM$45:AT$45),0)</f>
        <v>23</v>
      </c>
      <c r="AV48" s="16" t="str">
        <f t="shared" ref="AV48:AW65" si="20">B48</f>
        <v>K1</v>
      </c>
      <c r="AW48" s="16" t="str">
        <f t="shared" si="20"/>
        <v>do Wrocławia</v>
      </c>
      <c r="AX48" s="116">
        <f>IFERROR(AVERAGEIFS('BAZA DANYCH'!$M:$M,'BAZA DANYCH'!$E:$E,$B48,'BAZA DANYCH'!$I:$I,$C48),0)</f>
        <v>528.72727272727275</v>
      </c>
      <c r="AY48" s="117">
        <f>IFERROR(AVERAGEIFS('BAZA DANYCH'!$M:$M,'BAZA DANYCH'!$E:$E,$B48,'BAZA DANYCH'!$S:$S,AY$46,'BAZA DANYCH'!$I:$I,$C48),0)</f>
        <v>589.33333333333337</v>
      </c>
      <c r="AZ48" s="117">
        <f>IFERROR(AVERAGEIFS('BAZA DANYCH'!$M:$M,'BAZA DANYCH'!$E:$E,$B48,'BAZA DANYCH'!$S:$S,AZ$46,'BAZA DANYCH'!$I:$I,$C48),0)</f>
        <v>556</v>
      </c>
      <c r="BA48" s="117">
        <f>IFERROR(AVERAGEIFS('BAZA DANYCH'!$M:$M,'BAZA DANYCH'!$E:$E,$B48,'BAZA DANYCH'!$S:$S,BA$46,'BAZA DANYCH'!$I:$I,$C48),0)</f>
        <v>0</v>
      </c>
      <c r="BB48" s="117">
        <f>IFERROR(AVERAGEIFS('BAZA DANYCH'!$M:$M,'BAZA DANYCH'!$E:$E,$B48,'BAZA DANYCH'!$S:$S,BB$46,'BAZA DANYCH'!$I:$I,$C48),0)</f>
        <v>456</v>
      </c>
      <c r="BC48" s="117">
        <f>IFERROR(AVERAGEIFS('BAZA DANYCH'!$M:$M,'BAZA DANYCH'!$E:$E,$B48,'BAZA DANYCH'!$S:$S,BC$46,'BAZA DANYCH'!$I:$I,$C48),0)</f>
        <v>0</v>
      </c>
      <c r="BD48" s="117">
        <f>IFERROR(AVERAGEIFS('BAZA DANYCH'!$M:$M,'BAZA DANYCH'!$E:$E,$B48,'BAZA DANYCH'!$S:$S,BD$46,'BAZA DANYCH'!$I:$I,$C48),0)</f>
        <v>456</v>
      </c>
      <c r="BE48" s="117">
        <f>IFERROR(AVERAGEIFS('BAZA DANYCH'!$M:$M,'BAZA DANYCH'!$E:$E,$B48,'BAZA DANYCH'!$S:$S,BE$46,'BAZA DANYCH'!$I:$I,$C48),0)</f>
        <v>556</v>
      </c>
      <c r="BF48" s="117">
        <f>IFERROR(AVERAGEIFS('BAZA DANYCH'!$M:$M,'BAZA DANYCH'!$E:$E,$B48,'BAZA DANYCH'!$S:$S,BF$46,'BAZA DANYCH'!$I:$I,$C48),0)</f>
        <v>456</v>
      </c>
      <c r="BG48" s="14"/>
      <c r="BH48" s="98">
        <f ca="1">SUM(BI48:CF48)</f>
        <v>11631.999999999998</v>
      </c>
      <c r="BI48" s="119">
        <f ca="1">ROUND(BI$45*$AU48,0)*$AX48</f>
        <v>0</v>
      </c>
      <c r="BJ48" s="119">
        <f t="shared" ref="BJ48:CF59" ca="1" si="21">ROUND(BJ$45*$AU48,0)*$AX48</f>
        <v>0</v>
      </c>
      <c r="BK48" s="119">
        <f t="shared" ca="1" si="21"/>
        <v>0</v>
      </c>
      <c r="BL48" s="119">
        <f t="shared" ca="1" si="21"/>
        <v>0</v>
      </c>
      <c r="BM48" s="119">
        <f t="shared" ca="1" si="21"/>
        <v>0</v>
      </c>
      <c r="BN48" s="119">
        <f t="shared" ca="1" si="21"/>
        <v>528.72727272727275</v>
      </c>
      <c r="BO48" s="119">
        <f t="shared" ca="1" si="21"/>
        <v>528.72727272727275</v>
      </c>
      <c r="BP48" s="119">
        <f t="shared" ca="1" si="21"/>
        <v>528.72727272727275</v>
      </c>
      <c r="BQ48" s="119">
        <f t="shared" ca="1" si="21"/>
        <v>528.72727272727275</v>
      </c>
      <c r="BR48" s="119">
        <f t="shared" ca="1" si="21"/>
        <v>528.72727272727275</v>
      </c>
      <c r="BS48" s="119">
        <f t="shared" ca="1" si="21"/>
        <v>528.72727272727275</v>
      </c>
      <c r="BT48" s="119">
        <f t="shared" ca="1" si="21"/>
        <v>528.72727272727275</v>
      </c>
      <c r="BU48" s="119">
        <f t="shared" ca="1" si="21"/>
        <v>528.72727272727275</v>
      </c>
      <c r="BV48" s="119">
        <f t="shared" ca="1" si="21"/>
        <v>528.72727272727275</v>
      </c>
      <c r="BW48" s="119">
        <f t="shared" ca="1" si="21"/>
        <v>528.72727272727275</v>
      </c>
      <c r="BX48" s="119">
        <f t="shared" ca="1" si="21"/>
        <v>1057.4545454545455</v>
      </c>
      <c r="BY48" s="119">
        <f t="shared" ca="1" si="21"/>
        <v>1057.4545454545455</v>
      </c>
      <c r="BZ48" s="119">
        <f t="shared" ca="1" si="21"/>
        <v>1057.4545454545455</v>
      </c>
      <c r="CA48" s="119">
        <f t="shared" ca="1" si="21"/>
        <v>528.72727272727275</v>
      </c>
      <c r="CB48" s="119">
        <f t="shared" ca="1" si="21"/>
        <v>528.72727272727275</v>
      </c>
      <c r="CC48" s="119">
        <f t="shared" ca="1" si="21"/>
        <v>528.72727272727275</v>
      </c>
      <c r="CD48" s="119">
        <f t="shared" ca="1" si="21"/>
        <v>528.72727272727275</v>
      </c>
      <c r="CE48" s="119">
        <f t="shared" ca="1" si="21"/>
        <v>528.72727272727275</v>
      </c>
      <c r="CF48" s="119">
        <f t="shared" ca="1" si="21"/>
        <v>528.72727272727275</v>
      </c>
    </row>
    <row r="49" spans="2:84" x14ac:dyDescent="0.25">
      <c r="B49" s="16" t="str">
        <f>STATYSTYKI!B108</f>
        <v>K2</v>
      </c>
      <c r="C49" s="16" t="str">
        <f>STATYSTYKI!C108</f>
        <v>z Wrocławia</v>
      </c>
      <c r="D49" s="115">
        <f t="shared" ca="1" si="19"/>
        <v>0.24174406604747162</v>
      </c>
      <c r="E49" s="115">
        <f t="shared" ca="1" si="19"/>
        <v>0</v>
      </c>
      <c r="F49" s="115">
        <f t="shared" ca="1" si="19"/>
        <v>0</v>
      </c>
      <c r="G49" s="115">
        <f t="shared" ca="1" si="19"/>
        <v>0</v>
      </c>
      <c r="H49" s="115">
        <f t="shared" ca="1" si="19"/>
        <v>0</v>
      </c>
      <c r="I49" s="115">
        <f t="shared" ca="1" si="19"/>
        <v>0</v>
      </c>
      <c r="J49" s="115">
        <f t="shared" ca="1" si="19"/>
        <v>0</v>
      </c>
      <c r="K49" s="115">
        <f t="shared" ca="1" si="19"/>
        <v>0.21271929824561403</v>
      </c>
      <c r="L49" s="115">
        <f t="shared" ca="1" si="19"/>
        <v>0.57456140350877194</v>
      </c>
      <c r="M49" s="115">
        <f t="shared" ca="1" si="19"/>
        <v>0.2982456140350877</v>
      </c>
      <c r="N49" s="115">
        <f t="shared" ca="1" si="19"/>
        <v>0.23684210526315788</v>
      </c>
      <c r="O49" s="115">
        <f t="shared" ca="1" si="19"/>
        <v>0.22807017543859648</v>
      </c>
      <c r="P49" s="115">
        <f t="shared" ca="1" si="19"/>
        <v>0.21052631578947367</v>
      </c>
      <c r="Q49" s="115">
        <f t="shared" ca="1" si="19"/>
        <v>0.20394736842105263</v>
      </c>
      <c r="R49" s="115">
        <f t="shared" ca="1" si="19"/>
        <v>0.22368421052631579</v>
      </c>
      <c r="S49" s="115">
        <f t="shared" ca="1" si="19"/>
        <v>0.28947368421052633</v>
      </c>
      <c r="T49" s="115">
        <f t="shared" ca="1" si="19"/>
        <v>0.34649122807017546</v>
      </c>
      <c r="U49" s="115">
        <f t="shared" ca="1" si="19"/>
        <v>0.39254385964912281</v>
      </c>
      <c r="V49" s="115">
        <f t="shared" ca="1" si="19"/>
        <v>0.30701754385964913</v>
      </c>
      <c r="W49" s="115">
        <f t="shared" ca="1" si="19"/>
        <v>0.22587719298245615</v>
      </c>
      <c r="X49" s="115">
        <f t="shared" ca="1" si="19"/>
        <v>0.14254385964912281</v>
      </c>
      <c r="Y49" s="115">
        <f t="shared" ca="1" si="19"/>
        <v>6.798245614035088E-2</v>
      </c>
      <c r="Z49" s="115">
        <f t="shared" ca="1" si="19"/>
        <v>3.9473684210526314E-2</v>
      </c>
      <c r="AA49" s="115">
        <f t="shared" ca="1" si="19"/>
        <v>2.6315789473684209E-2</v>
      </c>
      <c r="AB49" s="115">
        <f t="shared" ca="1" si="19"/>
        <v>0</v>
      </c>
      <c r="AD49" s="99"/>
      <c r="AE49" s="14"/>
      <c r="AF49" s="14"/>
      <c r="AG49" s="14"/>
      <c r="AH49" s="14"/>
      <c r="AI49" s="14"/>
      <c r="AJ49" s="16" t="str">
        <f t="shared" ref="AJ49:AK65" si="22">B49</f>
        <v>K2</v>
      </c>
      <c r="AK49" s="16" t="str">
        <f t="shared" si="22"/>
        <v>z Wrocławia</v>
      </c>
      <c r="AL49" s="116">
        <f>IFERROR(AVERAGEIFS('BAZA DANYCH'!$K:$K,'BAZA DANYCH'!$E:$E,$B49,'BAZA DANYCH'!$I:$I,$C49),0)</f>
        <v>89.428571428571431</v>
      </c>
      <c r="AM49" s="117">
        <f>IFERROR(COUNTIFS('BAZA DANYCH'!$E:$E,$B49,'BAZA DANYCH'!$S:$S,AM$46,'BAZA DANYCH'!$I:$I,$C49),0)</f>
        <v>1</v>
      </c>
      <c r="AN49" s="117">
        <f>IFERROR(COUNTIFS('BAZA DANYCH'!$E:$E,$B49,'BAZA DANYCH'!$S:$S,AN$46,'BAZA DANYCH'!$I:$I,$C49),0)</f>
        <v>1</v>
      </c>
      <c r="AO49" s="117">
        <f>IFERROR(COUNTIFS('BAZA DANYCH'!$E:$E,$B49,'BAZA DANYCH'!$S:$S,AO$46,'BAZA DANYCH'!$I:$I,$C49),0)</f>
        <v>1</v>
      </c>
      <c r="AP49" s="117">
        <f>IFERROR(COUNTIFS('BAZA DANYCH'!$E:$E,$B49,'BAZA DANYCH'!$S:$S,AP$46,'BAZA DANYCH'!$I:$I,$C49),0)</f>
        <v>0</v>
      </c>
      <c r="AQ49" s="117">
        <f>IFERROR(COUNTIFS('BAZA DANYCH'!$E:$E,$B49,'BAZA DANYCH'!$S:$S,AQ$46,'BAZA DANYCH'!$I:$I,$C49),0)</f>
        <v>1</v>
      </c>
      <c r="AR49" s="117">
        <f>IFERROR(COUNTIFS('BAZA DANYCH'!$E:$E,$B49,'BAZA DANYCH'!$S:$S,AR$46,'BAZA DANYCH'!$I:$I,$C49),0)</f>
        <v>1</v>
      </c>
      <c r="AS49" s="117">
        <f>IFERROR(COUNTIFS('BAZA DANYCH'!$E:$E,$B49,'BAZA DANYCH'!$S:$S,AS$46,'BAZA DANYCH'!$I:$I,$C49),0)</f>
        <v>1</v>
      </c>
      <c r="AT49" s="117">
        <f>IFERROR(COUNTIFS('BAZA DANYCH'!$E:$E,$B49,'BAZA DANYCH'!$S:$S,AT$46,'BAZA DANYCH'!$I:$I,$C49),0)</f>
        <v>1</v>
      </c>
      <c r="AU49" s="118">
        <f t="shared" ref="AU49:AU65" ca="1" si="23">ROUND((SUM(AM49:AT49)*100%)/SUM(AM$45:AT$45),0)</f>
        <v>15</v>
      </c>
      <c r="AV49" s="16" t="str">
        <f t="shared" si="20"/>
        <v>K2</v>
      </c>
      <c r="AW49" s="16" t="str">
        <f t="shared" si="20"/>
        <v>z Wrocławia</v>
      </c>
      <c r="AX49" s="116">
        <f>IFERROR(AVERAGEIFS('BAZA DANYCH'!$M:$M,'BAZA DANYCH'!$E:$E,$B49,'BAZA DANYCH'!$I:$I,$C49),0)</f>
        <v>456</v>
      </c>
      <c r="AY49" s="117">
        <f>IFERROR(AVERAGEIFS('BAZA DANYCH'!$M:$M,'BAZA DANYCH'!$E:$E,$B49,'BAZA DANYCH'!$S:$S,AY$46,'BAZA DANYCH'!$I:$I,$C49),0)</f>
        <v>456</v>
      </c>
      <c r="AZ49" s="117">
        <f>IFERROR(AVERAGEIFS('BAZA DANYCH'!$M:$M,'BAZA DANYCH'!$E:$E,$B49,'BAZA DANYCH'!$S:$S,AZ$46,'BAZA DANYCH'!$I:$I,$C49),0)</f>
        <v>456</v>
      </c>
      <c r="BA49" s="117">
        <f>IFERROR(AVERAGEIFS('BAZA DANYCH'!$M:$M,'BAZA DANYCH'!$E:$E,$B49,'BAZA DANYCH'!$S:$S,BA$46,'BAZA DANYCH'!$I:$I,$C49),0)</f>
        <v>456</v>
      </c>
      <c r="BB49" s="117">
        <f>IFERROR(AVERAGEIFS('BAZA DANYCH'!$M:$M,'BAZA DANYCH'!$E:$E,$B49,'BAZA DANYCH'!$S:$S,BB$46,'BAZA DANYCH'!$I:$I,$C49),0)</f>
        <v>0</v>
      </c>
      <c r="BC49" s="117">
        <f>IFERROR(AVERAGEIFS('BAZA DANYCH'!$M:$M,'BAZA DANYCH'!$E:$E,$B49,'BAZA DANYCH'!$S:$S,BC$46,'BAZA DANYCH'!$I:$I,$C49),0)</f>
        <v>456</v>
      </c>
      <c r="BD49" s="117">
        <f>IFERROR(AVERAGEIFS('BAZA DANYCH'!$M:$M,'BAZA DANYCH'!$E:$E,$B49,'BAZA DANYCH'!$S:$S,BD$46,'BAZA DANYCH'!$I:$I,$C49),0)</f>
        <v>456</v>
      </c>
      <c r="BE49" s="117">
        <f>IFERROR(AVERAGEIFS('BAZA DANYCH'!$M:$M,'BAZA DANYCH'!$E:$E,$B49,'BAZA DANYCH'!$S:$S,BE$46,'BAZA DANYCH'!$I:$I,$C49),0)</f>
        <v>456</v>
      </c>
      <c r="BF49" s="117">
        <f>IFERROR(AVERAGEIFS('BAZA DANYCH'!$M:$M,'BAZA DANYCH'!$E:$E,$B49,'BAZA DANYCH'!$S:$S,BF$46,'BAZA DANYCH'!$I:$I,$C49),0)</f>
        <v>456</v>
      </c>
      <c r="BG49" s="14"/>
      <c r="BH49" s="98">
        <f t="shared" ref="BH49:BH65" ca="1" si="24">SUM(BI49:CF49)</f>
        <v>7752</v>
      </c>
      <c r="BI49" s="119">
        <f t="shared" ref="BI49:BX65" ca="1" si="25">ROUND(BI$45*$AU49,0)*$AX49</f>
        <v>0</v>
      </c>
      <c r="BJ49" s="119">
        <f t="shared" ca="1" si="21"/>
        <v>0</v>
      </c>
      <c r="BK49" s="119">
        <f t="shared" ca="1" si="21"/>
        <v>0</v>
      </c>
      <c r="BL49" s="119">
        <f t="shared" ca="1" si="21"/>
        <v>0</v>
      </c>
      <c r="BM49" s="119">
        <f t="shared" ca="1" si="21"/>
        <v>0</v>
      </c>
      <c r="BN49" s="119">
        <f t="shared" ca="1" si="21"/>
        <v>0</v>
      </c>
      <c r="BO49" s="119">
        <f t="shared" ca="1" si="21"/>
        <v>456</v>
      </c>
      <c r="BP49" s="119">
        <f t="shared" ca="1" si="21"/>
        <v>456</v>
      </c>
      <c r="BQ49" s="119">
        <f t="shared" ca="1" si="21"/>
        <v>456</v>
      </c>
      <c r="BR49" s="119">
        <f t="shared" ca="1" si="21"/>
        <v>456</v>
      </c>
      <c r="BS49" s="119">
        <f t="shared" ca="1" si="21"/>
        <v>456</v>
      </c>
      <c r="BT49" s="119">
        <f t="shared" ca="1" si="21"/>
        <v>456</v>
      </c>
      <c r="BU49" s="119">
        <f t="shared" ca="1" si="21"/>
        <v>456</v>
      </c>
      <c r="BV49" s="119">
        <f t="shared" ca="1" si="21"/>
        <v>456</v>
      </c>
      <c r="BW49" s="119">
        <f t="shared" ca="1" si="21"/>
        <v>456</v>
      </c>
      <c r="BX49" s="119">
        <f t="shared" ca="1" si="21"/>
        <v>456</v>
      </c>
      <c r="BY49" s="119">
        <f t="shared" ca="1" si="21"/>
        <v>456</v>
      </c>
      <c r="BZ49" s="119">
        <f t="shared" ca="1" si="21"/>
        <v>456</v>
      </c>
      <c r="CA49" s="119">
        <f t="shared" ca="1" si="21"/>
        <v>456</v>
      </c>
      <c r="CB49" s="119">
        <f t="shared" ca="1" si="21"/>
        <v>456</v>
      </c>
      <c r="CC49" s="119">
        <f t="shared" ca="1" si="21"/>
        <v>456</v>
      </c>
      <c r="CD49" s="119">
        <f t="shared" ca="1" si="21"/>
        <v>456</v>
      </c>
      <c r="CE49" s="119">
        <f t="shared" ca="1" si="21"/>
        <v>456</v>
      </c>
      <c r="CF49" s="119">
        <f t="shared" ca="1" si="21"/>
        <v>0</v>
      </c>
    </row>
    <row r="50" spans="2:84" x14ac:dyDescent="0.25">
      <c r="B50" s="16" t="str">
        <f>STATYSTYKI!B109</f>
        <v>K2</v>
      </c>
      <c r="C50" s="16" t="str">
        <f>STATYSTYKI!C109</f>
        <v>z Wrocławia</v>
      </c>
      <c r="D50" s="115">
        <f ca="1">IF(BH50=0,0%,D9/BH50)</f>
        <v>0.12487100103199174</v>
      </c>
      <c r="E50" s="115">
        <f ca="1">IF(BI50=0,0%,E9/BI50)</f>
        <v>0</v>
      </c>
      <c r="F50" s="115">
        <f t="shared" ca="1" si="19"/>
        <v>0</v>
      </c>
      <c r="G50" s="115">
        <f t="shared" ca="1" si="19"/>
        <v>0</v>
      </c>
      <c r="H50" s="115">
        <f t="shared" ca="1" si="19"/>
        <v>0</v>
      </c>
      <c r="I50" s="115">
        <f t="shared" ca="1" si="19"/>
        <v>0</v>
      </c>
      <c r="J50" s="115">
        <f t="shared" ca="1" si="19"/>
        <v>0</v>
      </c>
      <c r="K50" s="115">
        <f t="shared" ca="1" si="19"/>
        <v>0.39692982456140352</v>
      </c>
      <c r="L50" s="115">
        <f t="shared" ca="1" si="19"/>
        <v>1.0723684210526316</v>
      </c>
      <c r="M50" s="115">
        <f t="shared" ca="1" si="19"/>
        <v>0.55482456140350878</v>
      </c>
      <c r="N50" s="115">
        <f t="shared" ca="1" si="19"/>
        <v>0.44078947368421051</v>
      </c>
      <c r="O50" s="115">
        <f t="shared" ca="1" si="19"/>
        <v>0.4232456140350877</v>
      </c>
      <c r="P50" s="115">
        <f t="shared" ca="1" si="19"/>
        <v>0.39254385964912281</v>
      </c>
      <c r="Q50" s="115">
        <f t="shared" ca="1" si="19"/>
        <v>0.38157894736842107</v>
      </c>
      <c r="R50" s="115">
        <f t="shared" ca="1" si="19"/>
        <v>0.41666666666666669</v>
      </c>
      <c r="S50" s="115">
        <f t="shared" ca="1" si="19"/>
        <v>0.53947368421052633</v>
      </c>
      <c r="T50" s="115">
        <f t="shared" ca="1" si="19"/>
        <v>0.64692982456140347</v>
      </c>
      <c r="U50" s="115">
        <f t="shared" ca="1" si="19"/>
        <v>0.73026315789473684</v>
      </c>
      <c r="V50" s="115">
        <f t="shared" ca="1" si="19"/>
        <v>0.57236842105263153</v>
      </c>
      <c r="W50" s="115">
        <f t="shared" ca="1" si="19"/>
        <v>0.42105263157894735</v>
      </c>
      <c r="X50" s="115">
        <f t="shared" ca="1" si="19"/>
        <v>0.26535087719298245</v>
      </c>
      <c r="Y50" s="115">
        <f t="shared" ca="1" si="19"/>
        <v>0.12719298245614036</v>
      </c>
      <c r="Z50" s="115">
        <f t="shared" ca="1" si="19"/>
        <v>7.4561403508771926E-2</v>
      </c>
      <c r="AA50" s="115">
        <f t="shared" ca="1" si="19"/>
        <v>4.8245614035087717E-2</v>
      </c>
      <c r="AB50" s="115">
        <f t="shared" ca="1" si="19"/>
        <v>0</v>
      </c>
      <c r="AD50" s="99"/>
      <c r="AE50" s="14"/>
      <c r="AF50" s="14"/>
      <c r="AG50" s="14"/>
      <c r="AH50" s="14"/>
      <c r="AI50" s="14"/>
      <c r="AJ50" s="16" t="str">
        <f t="shared" si="22"/>
        <v>K2</v>
      </c>
      <c r="AK50" s="16" t="str">
        <f t="shared" si="22"/>
        <v>z Wrocławia</v>
      </c>
      <c r="AL50" s="116">
        <f>IFERROR(AVERAGEIFS('BAZA DANYCH'!$K:$K,'BAZA DANYCH'!$E:$E,$B50,'BAZA DANYCH'!$I:$I,$C50),0)</f>
        <v>89.428571428571431</v>
      </c>
      <c r="AM50" s="117">
        <f>IFERROR(COUNTIFS('BAZA DANYCH'!$E:$E,$B50,'BAZA DANYCH'!$S:$S,AM$46,'BAZA DANYCH'!$I:$I,$C50),0)</f>
        <v>1</v>
      </c>
      <c r="AN50" s="117">
        <f>IFERROR(COUNTIFS('BAZA DANYCH'!$E:$E,$B50,'BAZA DANYCH'!$S:$S,AN$46,'BAZA DANYCH'!$I:$I,$C50),0)</f>
        <v>1</v>
      </c>
      <c r="AO50" s="117">
        <f>IFERROR(COUNTIFS('BAZA DANYCH'!$E:$E,$B50,'BAZA DANYCH'!$S:$S,AO$46,'BAZA DANYCH'!$I:$I,$C50),0)</f>
        <v>1</v>
      </c>
      <c r="AP50" s="117">
        <f>IFERROR(COUNTIFS('BAZA DANYCH'!$E:$E,$B50,'BAZA DANYCH'!$S:$S,AP$46,'BAZA DANYCH'!$I:$I,$C50),0)</f>
        <v>0</v>
      </c>
      <c r="AQ50" s="117">
        <f>IFERROR(COUNTIFS('BAZA DANYCH'!$E:$E,$B50,'BAZA DANYCH'!$S:$S,AQ$46,'BAZA DANYCH'!$I:$I,$C50),0)</f>
        <v>1</v>
      </c>
      <c r="AR50" s="117">
        <f>IFERROR(COUNTIFS('BAZA DANYCH'!$E:$E,$B50,'BAZA DANYCH'!$S:$S,AR$46,'BAZA DANYCH'!$I:$I,$C50),0)</f>
        <v>1</v>
      </c>
      <c r="AS50" s="117">
        <f>IFERROR(COUNTIFS('BAZA DANYCH'!$E:$E,$B50,'BAZA DANYCH'!$S:$S,AS$46,'BAZA DANYCH'!$I:$I,$C50),0)</f>
        <v>1</v>
      </c>
      <c r="AT50" s="117">
        <f>IFERROR(COUNTIFS('BAZA DANYCH'!$E:$E,$B50,'BAZA DANYCH'!$S:$S,AT$46,'BAZA DANYCH'!$I:$I,$C50),0)</f>
        <v>1</v>
      </c>
      <c r="AU50" s="118">
        <f t="shared" ca="1" si="23"/>
        <v>15</v>
      </c>
      <c r="AV50" s="16" t="str">
        <f t="shared" si="20"/>
        <v>K2</v>
      </c>
      <c r="AW50" s="16" t="str">
        <f t="shared" si="20"/>
        <v>z Wrocławia</v>
      </c>
      <c r="AX50" s="116">
        <f>IFERROR(AVERAGEIFS('BAZA DANYCH'!$M:$M,'BAZA DANYCH'!$E:$E,$B50,'BAZA DANYCH'!$I:$I,$C50),0)</f>
        <v>456</v>
      </c>
      <c r="AY50" s="117">
        <f>IFERROR(AVERAGEIFS('BAZA DANYCH'!$M:$M,'BAZA DANYCH'!$E:$E,$B50,'BAZA DANYCH'!$S:$S,AY$46,'BAZA DANYCH'!$I:$I,$C50),0)</f>
        <v>456</v>
      </c>
      <c r="AZ50" s="117">
        <f>IFERROR(AVERAGEIFS('BAZA DANYCH'!$M:$M,'BAZA DANYCH'!$E:$E,$B50,'BAZA DANYCH'!$S:$S,AZ$46,'BAZA DANYCH'!$I:$I,$C50),0)</f>
        <v>456</v>
      </c>
      <c r="BA50" s="117">
        <f>IFERROR(AVERAGEIFS('BAZA DANYCH'!$M:$M,'BAZA DANYCH'!$E:$E,$B50,'BAZA DANYCH'!$S:$S,BA$46,'BAZA DANYCH'!$I:$I,$C50),0)</f>
        <v>456</v>
      </c>
      <c r="BB50" s="117">
        <f>IFERROR(AVERAGEIFS('BAZA DANYCH'!$M:$M,'BAZA DANYCH'!$E:$E,$B50,'BAZA DANYCH'!$S:$S,BB$46,'BAZA DANYCH'!$I:$I,$C50),0)</f>
        <v>0</v>
      </c>
      <c r="BC50" s="117">
        <f>IFERROR(AVERAGEIFS('BAZA DANYCH'!$M:$M,'BAZA DANYCH'!$E:$E,$B50,'BAZA DANYCH'!$S:$S,BC$46,'BAZA DANYCH'!$I:$I,$C50),0)</f>
        <v>456</v>
      </c>
      <c r="BD50" s="117">
        <f>IFERROR(AVERAGEIFS('BAZA DANYCH'!$M:$M,'BAZA DANYCH'!$E:$E,$B50,'BAZA DANYCH'!$S:$S,BD$46,'BAZA DANYCH'!$I:$I,$C50),0)</f>
        <v>456</v>
      </c>
      <c r="BE50" s="117">
        <f>IFERROR(AVERAGEIFS('BAZA DANYCH'!$M:$M,'BAZA DANYCH'!$E:$E,$B50,'BAZA DANYCH'!$S:$S,BE$46,'BAZA DANYCH'!$I:$I,$C50),0)</f>
        <v>456</v>
      </c>
      <c r="BF50" s="117">
        <f>IFERROR(AVERAGEIFS('BAZA DANYCH'!$M:$M,'BAZA DANYCH'!$E:$E,$B50,'BAZA DANYCH'!$S:$S,BF$46,'BAZA DANYCH'!$I:$I,$C50),0)</f>
        <v>456</v>
      </c>
      <c r="BG50" s="14"/>
      <c r="BH50" s="98">
        <f t="shared" ca="1" si="24"/>
        <v>7752</v>
      </c>
      <c r="BI50" s="119">
        <f t="shared" ca="1" si="25"/>
        <v>0</v>
      </c>
      <c r="BJ50" s="119">
        <f t="shared" ca="1" si="21"/>
        <v>0</v>
      </c>
      <c r="BK50" s="119">
        <f t="shared" ca="1" si="21"/>
        <v>0</v>
      </c>
      <c r="BL50" s="119">
        <f t="shared" ca="1" si="21"/>
        <v>0</v>
      </c>
      <c r="BM50" s="119">
        <f t="shared" ca="1" si="21"/>
        <v>0</v>
      </c>
      <c r="BN50" s="119">
        <f t="shared" ca="1" si="21"/>
        <v>0</v>
      </c>
      <c r="BO50" s="119">
        <f t="shared" ca="1" si="21"/>
        <v>456</v>
      </c>
      <c r="BP50" s="119">
        <f t="shared" ca="1" si="21"/>
        <v>456</v>
      </c>
      <c r="BQ50" s="119">
        <f t="shared" ca="1" si="21"/>
        <v>456</v>
      </c>
      <c r="BR50" s="119">
        <f t="shared" ca="1" si="21"/>
        <v>456</v>
      </c>
      <c r="BS50" s="119">
        <f t="shared" ca="1" si="21"/>
        <v>456</v>
      </c>
      <c r="BT50" s="119">
        <f t="shared" ca="1" si="21"/>
        <v>456</v>
      </c>
      <c r="BU50" s="119">
        <f t="shared" ca="1" si="21"/>
        <v>456</v>
      </c>
      <c r="BV50" s="119">
        <f t="shared" ca="1" si="21"/>
        <v>456</v>
      </c>
      <c r="BW50" s="119">
        <f t="shared" ca="1" si="21"/>
        <v>456</v>
      </c>
      <c r="BX50" s="119">
        <f t="shared" ca="1" si="21"/>
        <v>456</v>
      </c>
      <c r="BY50" s="119">
        <f t="shared" ca="1" si="21"/>
        <v>456</v>
      </c>
      <c r="BZ50" s="119">
        <f t="shared" ca="1" si="21"/>
        <v>456</v>
      </c>
      <c r="CA50" s="119">
        <f t="shared" ca="1" si="21"/>
        <v>456</v>
      </c>
      <c r="CB50" s="119">
        <f t="shared" ca="1" si="21"/>
        <v>456</v>
      </c>
      <c r="CC50" s="119">
        <f t="shared" ca="1" si="21"/>
        <v>456</v>
      </c>
      <c r="CD50" s="119">
        <f t="shared" ca="1" si="21"/>
        <v>456</v>
      </c>
      <c r="CE50" s="119">
        <f t="shared" ca="1" si="21"/>
        <v>456</v>
      </c>
      <c r="CF50" s="119">
        <f t="shared" ca="1" si="21"/>
        <v>0</v>
      </c>
    </row>
    <row r="51" spans="2:84" x14ac:dyDescent="0.25">
      <c r="B51" s="16" t="str">
        <f>STATYSTYKI!B110</f>
        <v>K2</v>
      </c>
      <c r="C51" s="16" t="str">
        <f>STATYSTYKI!C110</f>
        <v>do Wrocławia</v>
      </c>
      <c r="D51" s="115">
        <f ca="1">IF(BH51=0,0%,D9/BH51)</f>
        <v>0.12487100103199174</v>
      </c>
      <c r="E51" s="115">
        <f ca="1">IF(BI51=0,0%,E9/BI51)</f>
        <v>0</v>
      </c>
      <c r="F51" s="115">
        <f t="shared" ca="1" si="19"/>
        <v>0</v>
      </c>
      <c r="G51" s="115">
        <f t="shared" ca="1" si="19"/>
        <v>0</v>
      </c>
      <c r="H51" s="115">
        <f t="shared" ca="1" si="19"/>
        <v>0</v>
      </c>
      <c r="I51" s="115">
        <f t="shared" ca="1" si="19"/>
        <v>0</v>
      </c>
      <c r="J51" s="115">
        <f t="shared" ca="1" si="19"/>
        <v>0</v>
      </c>
      <c r="K51" s="115">
        <f t="shared" ca="1" si="19"/>
        <v>0.10964912280701754</v>
      </c>
      <c r="L51" s="115">
        <f t="shared" ca="1" si="19"/>
        <v>0.29605263157894735</v>
      </c>
      <c r="M51" s="115">
        <f t="shared" ca="1" si="19"/>
        <v>0.15350877192982457</v>
      </c>
      <c r="N51" s="115">
        <f t="shared" ca="1" si="19"/>
        <v>0.12280701754385964</v>
      </c>
      <c r="O51" s="115">
        <f t="shared" ca="1" si="19"/>
        <v>0.1162280701754386</v>
      </c>
      <c r="P51" s="115">
        <f t="shared" ca="1" si="19"/>
        <v>0.10745614035087719</v>
      </c>
      <c r="Q51" s="115">
        <f t="shared" ca="1" si="19"/>
        <v>0.10526315789473684</v>
      </c>
      <c r="R51" s="115">
        <f t="shared" ca="1" si="19"/>
        <v>0.1162280701754386</v>
      </c>
      <c r="S51" s="115">
        <f t="shared" ca="1" si="19"/>
        <v>0.14912280701754385</v>
      </c>
      <c r="T51" s="115">
        <f t="shared" ca="1" si="19"/>
        <v>0.17982456140350878</v>
      </c>
      <c r="U51" s="115">
        <f t="shared" ca="1" si="19"/>
        <v>0.20175438596491227</v>
      </c>
      <c r="V51" s="115">
        <f t="shared" ca="1" si="19"/>
        <v>0.15789473684210525</v>
      </c>
      <c r="W51" s="115">
        <f t="shared" ca="1" si="19"/>
        <v>0.1162280701754386</v>
      </c>
      <c r="X51" s="115">
        <f t="shared" ca="1" si="19"/>
        <v>7.4561403508771926E-2</v>
      </c>
      <c r="Y51" s="115">
        <f t="shared" ca="1" si="19"/>
        <v>3.5087719298245612E-2</v>
      </c>
      <c r="Z51" s="115">
        <f t="shared" ca="1" si="19"/>
        <v>1.9736842105263157E-2</v>
      </c>
      <c r="AA51" s="115">
        <f t="shared" ca="1" si="19"/>
        <v>1.3157894736842105E-2</v>
      </c>
      <c r="AB51" s="115">
        <f t="shared" ca="1" si="19"/>
        <v>0</v>
      </c>
      <c r="AD51" s="99"/>
      <c r="AE51" s="14"/>
      <c r="AF51" s="14"/>
      <c r="AG51" s="14"/>
      <c r="AH51" s="14"/>
      <c r="AI51" s="14"/>
      <c r="AJ51" s="16" t="str">
        <f t="shared" si="22"/>
        <v>K2</v>
      </c>
      <c r="AK51" s="16" t="str">
        <f t="shared" si="22"/>
        <v>do Wrocławia</v>
      </c>
      <c r="AL51" s="116">
        <f>IFERROR(AVERAGEIFS('BAZA DANYCH'!$K:$K,'BAZA DANYCH'!$E:$E,$B51,'BAZA DANYCH'!$I:$I,$C51),0)</f>
        <v>92.142857142857139</v>
      </c>
      <c r="AM51" s="117">
        <f>IFERROR(COUNTIFS('BAZA DANYCH'!$E:$E,$B51,'BAZA DANYCH'!$S:$S,AM$46,'BAZA DANYCH'!$I:$I,$C51),0)</f>
        <v>1</v>
      </c>
      <c r="AN51" s="117">
        <f>IFERROR(COUNTIFS('BAZA DANYCH'!$E:$E,$B51,'BAZA DANYCH'!$S:$S,AN$46,'BAZA DANYCH'!$I:$I,$C51),0)</f>
        <v>1</v>
      </c>
      <c r="AO51" s="117">
        <f>IFERROR(COUNTIFS('BAZA DANYCH'!$E:$E,$B51,'BAZA DANYCH'!$S:$S,AO$46,'BAZA DANYCH'!$I:$I,$C51),0)</f>
        <v>0</v>
      </c>
      <c r="AP51" s="117">
        <f>IFERROR(COUNTIFS('BAZA DANYCH'!$E:$E,$B51,'BAZA DANYCH'!$S:$S,AP$46,'BAZA DANYCH'!$I:$I,$C51),0)</f>
        <v>1</v>
      </c>
      <c r="AQ51" s="117">
        <f>IFERROR(COUNTIFS('BAZA DANYCH'!$E:$E,$B51,'BAZA DANYCH'!$S:$S,AQ$46,'BAZA DANYCH'!$I:$I,$C51),0)</f>
        <v>1</v>
      </c>
      <c r="AR51" s="117">
        <f>IFERROR(COUNTIFS('BAZA DANYCH'!$E:$E,$B51,'BAZA DANYCH'!$S:$S,AR$46,'BAZA DANYCH'!$I:$I,$C51),0)</f>
        <v>1</v>
      </c>
      <c r="AS51" s="117">
        <f>IFERROR(COUNTIFS('BAZA DANYCH'!$E:$E,$B51,'BAZA DANYCH'!$S:$S,AS$46,'BAZA DANYCH'!$I:$I,$C51),0)</f>
        <v>1</v>
      </c>
      <c r="AT51" s="117">
        <f>IFERROR(COUNTIFS('BAZA DANYCH'!$E:$E,$B51,'BAZA DANYCH'!$S:$S,AT$46,'BAZA DANYCH'!$I:$I,$C51),0)</f>
        <v>1</v>
      </c>
      <c r="AU51" s="118">
        <f t="shared" ca="1" si="23"/>
        <v>15</v>
      </c>
      <c r="AV51" s="16" t="str">
        <f t="shared" si="20"/>
        <v>K2</v>
      </c>
      <c r="AW51" s="16" t="str">
        <f t="shared" si="20"/>
        <v>do Wrocławia</v>
      </c>
      <c r="AX51" s="116">
        <f>IFERROR(AVERAGEIFS('BAZA DANYCH'!$M:$M,'BAZA DANYCH'!$E:$E,$B51,'BAZA DANYCH'!$I:$I,$C51),0)</f>
        <v>456</v>
      </c>
      <c r="AY51" s="117">
        <f>IFERROR(AVERAGEIFS('BAZA DANYCH'!$M:$M,'BAZA DANYCH'!$E:$E,$B51,'BAZA DANYCH'!$S:$S,AY$46,'BAZA DANYCH'!$I:$I,$C51),0)</f>
        <v>456</v>
      </c>
      <c r="AZ51" s="117">
        <f>IFERROR(AVERAGEIFS('BAZA DANYCH'!$M:$M,'BAZA DANYCH'!$E:$E,$B51,'BAZA DANYCH'!$S:$S,AZ$46,'BAZA DANYCH'!$I:$I,$C51),0)</f>
        <v>456</v>
      </c>
      <c r="BA51" s="117">
        <f>IFERROR(AVERAGEIFS('BAZA DANYCH'!$M:$M,'BAZA DANYCH'!$E:$E,$B51,'BAZA DANYCH'!$S:$S,BA$46,'BAZA DANYCH'!$I:$I,$C51),0)</f>
        <v>0</v>
      </c>
      <c r="BB51" s="117">
        <f>IFERROR(AVERAGEIFS('BAZA DANYCH'!$M:$M,'BAZA DANYCH'!$E:$E,$B51,'BAZA DANYCH'!$S:$S,BB$46,'BAZA DANYCH'!$I:$I,$C51),0)</f>
        <v>456</v>
      </c>
      <c r="BC51" s="117">
        <f>IFERROR(AVERAGEIFS('BAZA DANYCH'!$M:$M,'BAZA DANYCH'!$E:$E,$B51,'BAZA DANYCH'!$S:$S,BC$46,'BAZA DANYCH'!$I:$I,$C51),0)</f>
        <v>456</v>
      </c>
      <c r="BD51" s="117">
        <f>IFERROR(AVERAGEIFS('BAZA DANYCH'!$M:$M,'BAZA DANYCH'!$E:$E,$B51,'BAZA DANYCH'!$S:$S,BD$46,'BAZA DANYCH'!$I:$I,$C51),0)</f>
        <v>456</v>
      </c>
      <c r="BE51" s="117">
        <f>IFERROR(AVERAGEIFS('BAZA DANYCH'!$M:$M,'BAZA DANYCH'!$E:$E,$B51,'BAZA DANYCH'!$S:$S,BE$46,'BAZA DANYCH'!$I:$I,$C51),0)</f>
        <v>456</v>
      </c>
      <c r="BF51" s="117">
        <f>IFERROR(AVERAGEIFS('BAZA DANYCH'!$M:$M,'BAZA DANYCH'!$E:$E,$B51,'BAZA DANYCH'!$S:$S,BF$46,'BAZA DANYCH'!$I:$I,$C51),0)</f>
        <v>456</v>
      </c>
      <c r="BG51" s="14"/>
      <c r="BH51" s="98">
        <f t="shared" ca="1" si="24"/>
        <v>7752</v>
      </c>
      <c r="BI51" s="119">
        <f t="shared" ca="1" si="25"/>
        <v>0</v>
      </c>
      <c r="BJ51" s="119">
        <f t="shared" ca="1" si="21"/>
        <v>0</v>
      </c>
      <c r="BK51" s="119">
        <f t="shared" ca="1" si="21"/>
        <v>0</v>
      </c>
      <c r="BL51" s="119">
        <f t="shared" ca="1" si="21"/>
        <v>0</v>
      </c>
      <c r="BM51" s="119">
        <f t="shared" ca="1" si="21"/>
        <v>0</v>
      </c>
      <c r="BN51" s="119">
        <f t="shared" ca="1" si="21"/>
        <v>0</v>
      </c>
      <c r="BO51" s="119">
        <f t="shared" ca="1" si="21"/>
        <v>456</v>
      </c>
      <c r="BP51" s="119">
        <f t="shared" ca="1" si="21"/>
        <v>456</v>
      </c>
      <c r="BQ51" s="119">
        <f t="shared" ca="1" si="21"/>
        <v>456</v>
      </c>
      <c r="BR51" s="119">
        <f t="shared" ca="1" si="21"/>
        <v>456</v>
      </c>
      <c r="BS51" s="119">
        <f t="shared" ca="1" si="21"/>
        <v>456</v>
      </c>
      <c r="BT51" s="119">
        <f t="shared" ca="1" si="21"/>
        <v>456</v>
      </c>
      <c r="BU51" s="119">
        <f t="shared" ca="1" si="21"/>
        <v>456</v>
      </c>
      <c r="BV51" s="119">
        <f t="shared" ca="1" si="21"/>
        <v>456</v>
      </c>
      <c r="BW51" s="119">
        <f t="shared" ca="1" si="21"/>
        <v>456</v>
      </c>
      <c r="BX51" s="119">
        <f t="shared" ca="1" si="21"/>
        <v>456</v>
      </c>
      <c r="BY51" s="119">
        <f t="shared" ca="1" si="21"/>
        <v>456</v>
      </c>
      <c r="BZ51" s="119">
        <f t="shared" ca="1" si="21"/>
        <v>456</v>
      </c>
      <c r="CA51" s="119">
        <f t="shared" ca="1" si="21"/>
        <v>456</v>
      </c>
      <c r="CB51" s="119">
        <f t="shared" ca="1" si="21"/>
        <v>456</v>
      </c>
      <c r="CC51" s="119">
        <f t="shared" ca="1" si="21"/>
        <v>456</v>
      </c>
      <c r="CD51" s="119">
        <f t="shared" ca="1" si="21"/>
        <v>456</v>
      </c>
      <c r="CE51" s="119">
        <f t="shared" ca="1" si="21"/>
        <v>456</v>
      </c>
      <c r="CF51" s="119">
        <f t="shared" ca="1" si="21"/>
        <v>0</v>
      </c>
    </row>
    <row r="52" spans="2:84" x14ac:dyDescent="0.25">
      <c r="B52" s="16" t="str">
        <f>STATYSTYKI!B111</f>
        <v>K3</v>
      </c>
      <c r="C52" s="16" t="str">
        <f>STATYSTYKI!C111</f>
        <v>z Wrocławia</v>
      </c>
      <c r="D52" s="115">
        <f ca="1">IF(BH52=0,0%,D10/BH52)</f>
        <v>6.9151884700665189E-2</v>
      </c>
      <c r="E52" s="115">
        <f ca="1">IF(BI52=0,0%,E10/BI52)</f>
        <v>0</v>
      </c>
      <c r="F52" s="115">
        <f t="shared" ca="1" si="19"/>
        <v>0</v>
      </c>
      <c r="G52" s="115">
        <f t="shared" ca="1" si="19"/>
        <v>0</v>
      </c>
      <c r="H52" s="115">
        <f t="shared" ca="1" si="19"/>
        <v>0</v>
      </c>
      <c r="I52" s="115">
        <f t="shared" ca="1" si="19"/>
        <v>0</v>
      </c>
      <c r="J52" s="115">
        <f t="shared" ca="1" si="19"/>
        <v>2.4390243902439025E-2</v>
      </c>
      <c r="K52" s="115">
        <f t="shared" ca="1" si="19"/>
        <v>7.774390243902439E-2</v>
      </c>
      <c r="L52" s="115">
        <f t="shared" ca="1" si="19"/>
        <v>0.21341463414634146</v>
      </c>
      <c r="M52" s="115">
        <f t="shared" ca="1" si="19"/>
        <v>0.10975609756097561</v>
      </c>
      <c r="N52" s="115">
        <f t="shared" ca="1" si="19"/>
        <v>8.8414634146341459E-2</v>
      </c>
      <c r="O52" s="115">
        <f t="shared" ca="1" si="19"/>
        <v>8.3841463414634151E-2</v>
      </c>
      <c r="P52" s="115">
        <f t="shared" ca="1" si="19"/>
        <v>7.774390243902439E-2</v>
      </c>
      <c r="Q52" s="115">
        <f t="shared" ca="1" si="19"/>
        <v>7.621951219512195E-2</v>
      </c>
      <c r="R52" s="115">
        <f t="shared" ca="1" si="19"/>
        <v>8.2317073170731711E-2</v>
      </c>
      <c r="S52" s="115">
        <f t="shared" ca="1" si="19"/>
        <v>0.10670731707317073</v>
      </c>
      <c r="T52" s="115">
        <f t="shared" ca="1" si="19"/>
        <v>6.402439024390244E-2</v>
      </c>
      <c r="U52" s="115">
        <f t="shared" ca="1" si="19"/>
        <v>7.2408536585365849E-2</v>
      </c>
      <c r="V52" s="115">
        <f t="shared" ca="1" si="19"/>
        <v>5.7164634146341466E-2</v>
      </c>
      <c r="W52" s="115">
        <f t="shared" ca="1" si="19"/>
        <v>8.3841463414634151E-2</v>
      </c>
      <c r="X52" s="115">
        <f t="shared" ca="1" si="19"/>
        <v>5.3353658536585365E-2</v>
      </c>
      <c r="Y52" s="115">
        <f t="shared" ca="1" si="19"/>
        <v>2.5914634146341462E-2</v>
      </c>
      <c r="Z52" s="115">
        <f t="shared" ca="1" si="19"/>
        <v>1.524390243902439E-2</v>
      </c>
      <c r="AA52" s="115">
        <f t="shared" ca="1" si="19"/>
        <v>9.1463414634146336E-3</v>
      </c>
      <c r="AB52" s="115">
        <f t="shared" ca="1" si="19"/>
        <v>3.0487804878048782E-3</v>
      </c>
      <c r="AD52" s="99"/>
      <c r="AE52" s="14"/>
      <c r="AF52" s="14"/>
      <c r="AG52" s="14"/>
      <c r="AH52" s="14"/>
      <c r="AI52" s="14"/>
      <c r="AJ52" s="16" t="str">
        <f t="shared" si="22"/>
        <v>K3</v>
      </c>
      <c r="AK52" s="16" t="str">
        <f t="shared" si="22"/>
        <v>z Wrocławia</v>
      </c>
      <c r="AL52" s="116">
        <f>IFERROR(AVERAGEIFS('BAZA DANYCH'!$K:$K,'BAZA DANYCH'!$E:$E,$B52,'BAZA DANYCH'!$I:$I,$C52),0)</f>
        <v>94.3</v>
      </c>
      <c r="AM52" s="117">
        <f>IFERROR(COUNTIFS('BAZA DANYCH'!$E:$E,$B52,'BAZA DANYCH'!$S:$S,AM$46,'BAZA DANYCH'!$I:$I,$C52),0)</f>
        <v>1</v>
      </c>
      <c r="AN52" s="117">
        <f>IFERROR(COUNTIFS('BAZA DANYCH'!$E:$E,$B52,'BAZA DANYCH'!$S:$S,AN$46,'BAZA DANYCH'!$I:$I,$C52),0)</f>
        <v>1</v>
      </c>
      <c r="AO52" s="117">
        <f>IFERROR(COUNTIFS('BAZA DANYCH'!$E:$E,$B52,'BAZA DANYCH'!$S:$S,AO$46,'BAZA DANYCH'!$I:$I,$C52),0)</f>
        <v>1</v>
      </c>
      <c r="AP52" s="117">
        <f>IFERROR(COUNTIFS('BAZA DANYCH'!$E:$E,$B52,'BAZA DANYCH'!$S:$S,AP$46,'BAZA DANYCH'!$I:$I,$C52),0)</f>
        <v>1</v>
      </c>
      <c r="AQ52" s="117">
        <f>IFERROR(COUNTIFS('BAZA DANYCH'!$E:$E,$B52,'BAZA DANYCH'!$S:$S,AQ$46,'BAZA DANYCH'!$I:$I,$C52),0)</f>
        <v>2</v>
      </c>
      <c r="AR52" s="117">
        <f>IFERROR(COUNTIFS('BAZA DANYCH'!$E:$E,$B52,'BAZA DANYCH'!$S:$S,AR$46,'BAZA DANYCH'!$I:$I,$C52),0)</f>
        <v>1</v>
      </c>
      <c r="AS52" s="117">
        <f>IFERROR(COUNTIFS('BAZA DANYCH'!$E:$E,$B52,'BAZA DANYCH'!$S:$S,AS$46,'BAZA DANYCH'!$I:$I,$C52),0)</f>
        <v>2</v>
      </c>
      <c r="AT52" s="117">
        <f>IFERROR(COUNTIFS('BAZA DANYCH'!$E:$E,$B52,'BAZA DANYCH'!$S:$S,AT$46,'BAZA DANYCH'!$I:$I,$C52),0)</f>
        <v>1</v>
      </c>
      <c r="AU52" s="118">
        <f t="shared" ca="1" si="23"/>
        <v>21</v>
      </c>
      <c r="AV52" s="16" t="str">
        <f t="shared" si="20"/>
        <v>K3</v>
      </c>
      <c r="AW52" s="16" t="str">
        <f t="shared" si="20"/>
        <v>z Wrocławia</v>
      </c>
      <c r="AX52" s="116">
        <f>IFERROR(AVERAGEIFS('BAZA DANYCH'!$M:$M,'BAZA DANYCH'!$E:$E,$B52,'BAZA DANYCH'!$I:$I,$C52),0)</f>
        <v>656</v>
      </c>
      <c r="AY52" s="117">
        <f>IFERROR(AVERAGEIFS('BAZA DANYCH'!$M:$M,'BAZA DANYCH'!$E:$E,$B52,'BAZA DANYCH'!$S:$S,AY$46,'BAZA DANYCH'!$I:$I,$C52),0)</f>
        <v>656</v>
      </c>
      <c r="AZ52" s="117">
        <f>IFERROR(AVERAGEIFS('BAZA DANYCH'!$M:$M,'BAZA DANYCH'!$E:$E,$B52,'BAZA DANYCH'!$S:$S,AZ$46,'BAZA DANYCH'!$I:$I,$C52),0)</f>
        <v>656</v>
      </c>
      <c r="BA52" s="117">
        <f>IFERROR(AVERAGEIFS('BAZA DANYCH'!$M:$M,'BAZA DANYCH'!$E:$E,$B52,'BAZA DANYCH'!$S:$S,BA$46,'BAZA DANYCH'!$I:$I,$C52),0)</f>
        <v>656</v>
      </c>
      <c r="BB52" s="117">
        <f>IFERROR(AVERAGEIFS('BAZA DANYCH'!$M:$M,'BAZA DANYCH'!$E:$E,$B52,'BAZA DANYCH'!$S:$S,BB$46,'BAZA DANYCH'!$I:$I,$C52),0)</f>
        <v>656</v>
      </c>
      <c r="BC52" s="117">
        <f>IFERROR(AVERAGEIFS('BAZA DANYCH'!$M:$M,'BAZA DANYCH'!$E:$E,$B52,'BAZA DANYCH'!$S:$S,BC$46,'BAZA DANYCH'!$I:$I,$C52),0)</f>
        <v>656</v>
      </c>
      <c r="BD52" s="117">
        <f>IFERROR(AVERAGEIFS('BAZA DANYCH'!$M:$M,'BAZA DANYCH'!$E:$E,$B52,'BAZA DANYCH'!$S:$S,BD$46,'BAZA DANYCH'!$I:$I,$C52),0)</f>
        <v>656</v>
      </c>
      <c r="BE52" s="117">
        <f>IFERROR(AVERAGEIFS('BAZA DANYCH'!$M:$M,'BAZA DANYCH'!$E:$E,$B52,'BAZA DANYCH'!$S:$S,BE$46,'BAZA DANYCH'!$I:$I,$C52),0)</f>
        <v>656</v>
      </c>
      <c r="BF52" s="117">
        <f>IFERROR(AVERAGEIFS('BAZA DANYCH'!$M:$M,'BAZA DANYCH'!$E:$E,$B52,'BAZA DANYCH'!$S:$S,BF$46,'BAZA DANYCH'!$I:$I,$C52),0)</f>
        <v>656</v>
      </c>
      <c r="BG52" s="14"/>
      <c r="BH52" s="98">
        <f t="shared" ca="1" si="24"/>
        <v>14432</v>
      </c>
      <c r="BI52" s="119">
        <f t="shared" ca="1" si="25"/>
        <v>0</v>
      </c>
      <c r="BJ52" s="119">
        <f t="shared" ca="1" si="21"/>
        <v>0</v>
      </c>
      <c r="BK52" s="119">
        <f t="shared" ca="1" si="21"/>
        <v>0</v>
      </c>
      <c r="BL52" s="119">
        <f t="shared" ca="1" si="21"/>
        <v>0</v>
      </c>
      <c r="BM52" s="119">
        <f t="shared" ca="1" si="21"/>
        <v>0</v>
      </c>
      <c r="BN52" s="119">
        <f t="shared" ca="1" si="21"/>
        <v>656</v>
      </c>
      <c r="BO52" s="119">
        <f t="shared" ca="1" si="21"/>
        <v>656</v>
      </c>
      <c r="BP52" s="119">
        <f t="shared" ca="1" si="21"/>
        <v>656</v>
      </c>
      <c r="BQ52" s="119">
        <f t="shared" ca="1" si="21"/>
        <v>656</v>
      </c>
      <c r="BR52" s="119">
        <f t="shared" ca="1" si="21"/>
        <v>656</v>
      </c>
      <c r="BS52" s="119">
        <f t="shared" ca="1" si="21"/>
        <v>656</v>
      </c>
      <c r="BT52" s="119">
        <f t="shared" ca="1" si="21"/>
        <v>656</v>
      </c>
      <c r="BU52" s="119">
        <f t="shared" ca="1" si="21"/>
        <v>656</v>
      </c>
      <c r="BV52" s="119">
        <f t="shared" ca="1" si="21"/>
        <v>656</v>
      </c>
      <c r="BW52" s="119">
        <f t="shared" ca="1" si="21"/>
        <v>656</v>
      </c>
      <c r="BX52" s="119">
        <f t="shared" ca="1" si="21"/>
        <v>1312</v>
      </c>
      <c r="BY52" s="119">
        <f t="shared" ca="1" si="21"/>
        <v>1312</v>
      </c>
      <c r="BZ52" s="119">
        <f t="shared" ca="1" si="21"/>
        <v>1312</v>
      </c>
      <c r="CA52" s="119">
        <f t="shared" ca="1" si="21"/>
        <v>656</v>
      </c>
      <c r="CB52" s="119">
        <f t="shared" ca="1" si="21"/>
        <v>656</v>
      </c>
      <c r="CC52" s="119">
        <f t="shared" ca="1" si="21"/>
        <v>656</v>
      </c>
      <c r="CD52" s="119">
        <f t="shared" ca="1" si="21"/>
        <v>656</v>
      </c>
      <c r="CE52" s="119">
        <f t="shared" ca="1" si="21"/>
        <v>656</v>
      </c>
      <c r="CF52" s="119">
        <f t="shared" ca="1" si="21"/>
        <v>656</v>
      </c>
    </row>
    <row r="53" spans="2:84" x14ac:dyDescent="0.25">
      <c r="B53" s="16" t="str">
        <f>STATYSTYKI!B112</f>
        <v>K3</v>
      </c>
      <c r="C53" s="16" t="str">
        <f>STATYSTYKI!C112</f>
        <v>do Wrocławia</v>
      </c>
      <c r="D53" s="115">
        <f ca="1">IF(BH53=0,0%,D12/BH53)</f>
        <v>0.12381436314363144</v>
      </c>
      <c r="E53" s="115">
        <f ca="1">IF(BI53=0,0%,E12/BI53)</f>
        <v>0</v>
      </c>
      <c r="F53" s="115">
        <f t="shared" ref="F53:AB53" ca="1" si="26">IF(BJ53=0,0%,F12/BJ53)</f>
        <v>0</v>
      </c>
      <c r="G53" s="115">
        <f t="shared" ca="1" si="26"/>
        <v>0</v>
      </c>
      <c r="H53" s="115">
        <f t="shared" ca="1" si="26"/>
        <v>0</v>
      </c>
      <c r="I53" s="115">
        <f t="shared" ca="1" si="26"/>
        <v>7.621951219512195E-3</v>
      </c>
      <c r="J53" s="115">
        <f t="shared" ca="1" si="26"/>
        <v>5.3353658536585365E-2</v>
      </c>
      <c r="K53" s="115">
        <f t="shared" ca="1" si="26"/>
        <v>0.1722560975609756</v>
      </c>
      <c r="L53" s="115">
        <f t="shared" ca="1" si="26"/>
        <v>0.2339939024390244</v>
      </c>
      <c r="M53" s="115">
        <f t="shared" ca="1" si="26"/>
        <v>0.1211890243902439</v>
      </c>
      <c r="N53" s="115">
        <f t="shared" ca="1" si="26"/>
        <v>0.19207317073170732</v>
      </c>
      <c r="O53" s="115">
        <f t="shared" ca="1" si="26"/>
        <v>0.18445121951219512</v>
      </c>
      <c r="P53" s="115">
        <f t="shared" ca="1" si="26"/>
        <v>0.17073170731707318</v>
      </c>
      <c r="Q53" s="115">
        <f t="shared" ca="1" si="26"/>
        <v>0.16615853658536586</v>
      </c>
      <c r="R53" s="115">
        <f t="shared" ca="1" si="26"/>
        <v>0.18140243902439024</v>
      </c>
      <c r="S53" s="115">
        <f t="shared" ca="1" si="26"/>
        <v>0.11814024390243902</v>
      </c>
      <c r="T53" s="115">
        <f t="shared" ca="1" si="26"/>
        <v>0.1410060975609756</v>
      </c>
      <c r="U53" s="115">
        <f t="shared" ca="1" si="26"/>
        <v>0.15929878048780488</v>
      </c>
      <c r="V53" s="115">
        <f t="shared" ca="1" si="26"/>
        <v>0.125</v>
      </c>
      <c r="W53" s="115">
        <f t="shared" ca="1" si="26"/>
        <v>9.1463414634146339E-2</v>
      </c>
      <c r="X53" s="115">
        <f t="shared" ca="1" si="26"/>
        <v>0.11585365853658537</v>
      </c>
      <c r="Y53" s="115">
        <f t="shared" ca="1" si="26"/>
        <v>5.6402439024390245E-2</v>
      </c>
      <c r="Z53" s="115">
        <f t="shared" ca="1" si="26"/>
        <v>3.201219512195122E-2</v>
      </c>
      <c r="AA53" s="115">
        <f t="shared" ca="1" si="26"/>
        <v>2.1341463414634148E-2</v>
      </c>
      <c r="AB53" s="115">
        <f t="shared" ca="1" si="26"/>
        <v>6.0975609756097563E-3</v>
      </c>
      <c r="AD53" s="99"/>
      <c r="AE53" s="14"/>
      <c r="AF53" s="14"/>
      <c r="AG53" s="14"/>
      <c r="AH53" s="14"/>
      <c r="AI53" s="14"/>
      <c r="AJ53" s="16" t="str">
        <f t="shared" si="22"/>
        <v>K3</v>
      </c>
      <c r="AK53" s="16" t="str">
        <f t="shared" si="22"/>
        <v>do Wrocławia</v>
      </c>
      <c r="AL53" s="116">
        <f>IFERROR(AVERAGEIFS('BAZA DANYCH'!$K:$K,'BAZA DANYCH'!$E:$E,$B53,'BAZA DANYCH'!$I:$I,$C53),0)</f>
        <v>118.16666666666667</v>
      </c>
      <c r="AM53" s="117">
        <f>IFERROR(COUNTIFS('BAZA DANYCH'!$E:$E,$B53,'BAZA DANYCH'!$S:$S,AM$46,'BAZA DANYCH'!$I:$I,$C53),0)</f>
        <v>2</v>
      </c>
      <c r="AN53" s="117">
        <f>IFERROR(COUNTIFS('BAZA DANYCH'!$E:$E,$B53,'BAZA DANYCH'!$S:$S,AN$46,'BAZA DANYCH'!$I:$I,$C53),0)</f>
        <v>2</v>
      </c>
      <c r="AO53" s="117">
        <f>IFERROR(COUNTIFS('BAZA DANYCH'!$E:$E,$B53,'BAZA DANYCH'!$S:$S,AO$46,'BAZA DANYCH'!$I:$I,$C53),0)</f>
        <v>2</v>
      </c>
      <c r="AP53" s="117">
        <f>IFERROR(COUNTIFS('BAZA DANYCH'!$E:$E,$B53,'BAZA DANYCH'!$S:$S,AP$46,'BAZA DANYCH'!$I:$I,$C53),0)</f>
        <v>2</v>
      </c>
      <c r="AQ53" s="117">
        <f>IFERROR(COUNTIFS('BAZA DANYCH'!$E:$E,$B53,'BAZA DANYCH'!$S:$S,AQ$46,'BAZA DANYCH'!$I:$I,$C53),0)</f>
        <v>1</v>
      </c>
      <c r="AR53" s="117">
        <f>IFERROR(COUNTIFS('BAZA DANYCH'!$E:$E,$B53,'BAZA DANYCH'!$S:$S,AR$46,'BAZA DANYCH'!$I:$I,$C53),0)</f>
        <v>1</v>
      </c>
      <c r="AS53" s="117">
        <f>IFERROR(COUNTIFS('BAZA DANYCH'!$E:$E,$B53,'BAZA DANYCH'!$S:$S,AS$46,'BAZA DANYCH'!$I:$I,$C53),0)</f>
        <v>2</v>
      </c>
      <c r="AT53" s="117">
        <f>IFERROR(COUNTIFS('BAZA DANYCH'!$E:$E,$B53,'BAZA DANYCH'!$S:$S,AT$46,'BAZA DANYCH'!$I:$I,$C53),0)</f>
        <v>0</v>
      </c>
      <c r="AU53" s="118">
        <f t="shared" ca="1" si="23"/>
        <v>25</v>
      </c>
      <c r="AV53" s="16" t="str">
        <f t="shared" si="20"/>
        <v>K3</v>
      </c>
      <c r="AW53" s="16" t="str">
        <f t="shared" si="20"/>
        <v>do Wrocławia</v>
      </c>
      <c r="AX53" s="116">
        <f>IFERROR(AVERAGEIFS('BAZA DANYCH'!$M:$M,'BAZA DANYCH'!$E:$E,$B53,'BAZA DANYCH'!$I:$I,$C53),0)</f>
        <v>656</v>
      </c>
      <c r="AY53" s="117">
        <f>IFERROR(AVERAGEIFS('BAZA DANYCH'!$M:$M,'BAZA DANYCH'!$E:$E,$B53,'BAZA DANYCH'!$S:$S,AY$46,'BAZA DANYCH'!$I:$I,$C53),0)</f>
        <v>656</v>
      </c>
      <c r="AZ53" s="117">
        <f>IFERROR(AVERAGEIFS('BAZA DANYCH'!$M:$M,'BAZA DANYCH'!$E:$E,$B53,'BAZA DANYCH'!$S:$S,AZ$46,'BAZA DANYCH'!$I:$I,$C53),0)</f>
        <v>656</v>
      </c>
      <c r="BA53" s="117">
        <f>IFERROR(AVERAGEIFS('BAZA DANYCH'!$M:$M,'BAZA DANYCH'!$E:$E,$B53,'BAZA DANYCH'!$S:$S,BA$46,'BAZA DANYCH'!$I:$I,$C53),0)</f>
        <v>656</v>
      </c>
      <c r="BB53" s="117">
        <f>IFERROR(AVERAGEIFS('BAZA DANYCH'!$M:$M,'BAZA DANYCH'!$E:$E,$B53,'BAZA DANYCH'!$S:$S,BB$46,'BAZA DANYCH'!$I:$I,$C53),0)</f>
        <v>656</v>
      </c>
      <c r="BC53" s="117">
        <f>IFERROR(AVERAGEIFS('BAZA DANYCH'!$M:$M,'BAZA DANYCH'!$E:$E,$B53,'BAZA DANYCH'!$S:$S,BC$46,'BAZA DANYCH'!$I:$I,$C53),0)</f>
        <v>656</v>
      </c>
      <c r="BD53" s="117">
        <f>IFERROR(AVERAGEIFS('BAZA DANYCH'!$M:$M,'BAZA DANYCH'!$E:$E,$B53,'BAZA DANYCH'!$S:$S,BD$46,'BAZA DANYCH'!$I:$I,$C53),0)</f>
        <v>656</v>
      </c>
      <c r="BE53" s="117">
        <f>IFERROR(AVERAGEIFS('BAZA DANYCH'!$M:$M,'BAZA DANYCH'!$E:$E,$B53,'BAZA DANYCH'!$S:$S,BE$46,'BAZA DANYCH'!$I:$I,$C53),0)</f>
        <v>656</v>
      </c>
      <c r="BF53" s="117">
        <f>IFERROR(AVERAGEIFS('BAZA DANYCH'!$M:$M,'BAZA DANYCH'!$E:$E,$B53,'BAZA DANYCH'!$S:$S,BF$46,'BAZA DANYCH'!$I:$I,$C53),0)</f>
        <v>0</v>
      </c>
      <c r="BG53" s="14"/>
      <c r="BH53" s="98">
        <f t="shared" ca="1" si="24"/>
        <v>17712</v>
      </c>
      <c r="BI53" s="119">
        <f t="shared" ca="1" si="25"/>
        <v>0</v>
      </c>
      <c r="BJ53" s="119">
        <f t="shared" ca="1" si="21"/>
        <v>0</v>
      </c>
      <c r="BK53" s="119">
        <f t="shared" ca="1" si="21"/>
        <v>0</v>
      </c>
      <c r="BL53" s="119">
        <f t="shared" ca="1" si="21"/>
        <v>0</v>
      </c>
      <c r="BM53" s="119">
        <f t="shared" ca="1" si="21"/>
        <v>656</v>
      </c>
      <c r="BN53" s="119">
        <f t="shared" ca="1" si="21"/>
        <v>656</v>
      </c>
      <c r="BO53" s="119">
        <f t="shared" ca="1" si="21"/>
        <v>656</v>
      </c>
      <c r="BP53" s="119">
        <f t="shared" ca="1" si="21"/>
        <v>1312</v>
      </c>
      <c r="BQ53" s="119">
        <f t="shared" ca="1" si="21"/>
        <v>1312</v>
      </c>
      <c r="BR53" s="119">
        <f t="shared" ca="1" si="21"/>
        <v>656</v>
      </c>
      <c r="BS53" s="119">
        <f t="shared" ca="1" si="21"/>
        <v>656</v>
      </c>
      <c r="BT53" s="119">
        <f t="shared" ca="1" si="21"/>
        <v>656</v>
      </c>
      <c r="BU53" s="119">
        <f t="shared" ca="1" si="21"/>
        <v>656</v>
      </c>
      <c r="BV53" s="119">
        <f t="shared" ca="1" si="21"/>
        <v>656</v>
      </c>
      <c r="BW53" s="119">
        <f t="shared" ca="1" si="21"/>
        <v>1312</v>
      </c>
      <c r="BX53" s="119">
        <f t="shared" ca="1" si="21"/>
        <v>1312</v>
      </c>
      <c r="BY53" s="119">
        <f t="shared" ca="1" si="21"/>
        <v>1312</v>
      </c>
      <c r="BZ53" s="119">
        <f t="shared" ca="1" si="21"/>
        <v>1312</v>
      </c>
      <c r="CA53" s="119">
        <f t="shared" ca="1" si="21"/>
        <v>1312</v>
      </c>
      <c r="CB53" s="119">
        <f t="shared" ca="1" si="21"/>
        <v>656</v>
      </c>
      <c r="CC53" s="119">
        <f t="shared" ca="1" si="21"/>
        <v>656</v>
      </c>
      <c r="CD53" s="119">
        <f t="shared" ca="1" si="21"/>
        <v>656</v>
      </c>
      <c r="CE53" s="119">
        <f t="shared" ca="1" si="21"/>
        <v>656</v>
      </c>
      <c r="CF53" s="119">
        <f t="shared" ca="1" si="21"/>
        <v>656</v>
      </c>
    </row>
    <row r="54" spans="2:84" x14ac:dyDescent="0.25">
      <c r="B54" s="16" t="str">
        <f>STATYSTYKI!B113</f>
        <v>K4</v>
      </c>
      <c r="C54" s="16" t="str">
        <f>STATYSTYKI!C113</f>
        <v>do Wrocławia</v>
      </c>
      <c r="D54" s="115">
        <f ca="1">IF(BH54=0,0%,D15/BH54)</f>
        <v>0.15679824561403508</v>
      </c>
      <c r="E54" s="115">
        <f t="shared" ref="E54:AB54" ca="1" si="27">IF(BI54=0,0%,E15/BI54)</f>
        <v>0</v>
      </c>
      <c r="F54" s="115">
        <f t="shared" ca="1" si="27"/>
        <v>0</v>
      </c>
      <c r="G54" s="115">
        <f t="shared" ca="1" si="27"/>
        <v>0</v>
      </c>
      <c r="H54" s="115">
        <f t="shared" ca="1" si="27"/>
        <v>0</v>
      </c>
      <c r="I54" s="115">
        <f t="shared" ca="1" si="27"/>
        <v>0</v>
      </c>
      <c r="J54" s="115">
        <f t="shared" ca="1" si="27"/>
        <v>5.4824561403508769E-2</v>
      </c>
      <c r="K54" s="115">
        <f t="shared" ca="1" si="27"/>
        <v>0.17763157894736842</v>
      </c>
      <c r="L54" s="115">
        <f t="shared" ca="1" si="27"/>
        <v>0.48245614035087719</v>
      </c>
      <c r="M54" s="115">
        <f t="shared" ca="1" si="27"/>
        <v>0.25</v>
      </c>
      <c r="N54" s="115">
        <f t="shared" ca="1" si="27"/>
        <v>0.19956140350877194</v>
      </c>
      <c r="O54" s="115">
        <f t="shared" ca="1" si="27"/>
        <v>0.19078947368421054</v>
      </c>
      <c r="P54" s="115">
        <f t="shared" ca="1" si="27"/>
        <v>0.17543859649122806</v>
      </c>
      <c r="Q54" s="115">
        <f t="shared" ca="1" si="27"/>
        <v>0.17105263157894737</v>
      </c>
      <c r="R54" s="115">
        <f t="shared" ca="1" si="27"/>
        <v>0.18859649122807018</v>
      </c>
      <c r="S54" s="115">
        <f t="shared" ca="1" si="27"/>
        <v>0.24342105263157895</v>
      </c>
      <c r="T54" s="115">
        <f t="shared" ca="1" si="27"/>
        <v>0.14583333333333334</v>
      </c>
      <c r="U54" s="115">
        <f t="shared" ca="1" si="27"/>
        <v>0.16447368421052633</v>
      </c>
      <c r="V54" s="115">
        <f t="shared" ca="1" si="27"/>
        <v>0.12828947368421054</v>
      </c>
      <c r="W54" s="115">
        <f t="shared" ca="1" si="27"/>
        <v>0.18859649122807018</v>
      </c>
      <c r="X54" s="115">
        <f t="shared" ca="1" si="27"/>
        <v>0.1206140350877193</v>
      </c>
      <c r="Y54" s="115">
        <f t="shared" ca="1" si="27"/>
        <v>5.701754385964912E-2</v>
      </c>
      <c r="Z54" s="115">
        <f t="shared" ca="1" si="27"/>
        <v>3.2894736842105261E-2</v>
      </c>
      <c r="AA54" s="115">
        <f t="shared" ca="1" si="27"/>
        <v>2.1929824561403508E-2</v>
      </c>
      <c r="AB54" s="115">
        <f t="shared" ca="1" si="27"/>
        <v>6.5789473684210523E-3</v>
      </c>
      <c r="AD54" s="99"/>
      <c r="AE54" s="14"/>
      <c r="AF54" s="14"/>
      <c r="AG54" s="14"/>
      <c r="AH54" s="14"/>
      <c r="AI54" s="14"/>
      <c r="AJ54" s="16" t="str">
        <f t="shared" si="22"/>
        <v>K4</v>
      </c>
      <c r="AK54" s="16" t="str">
        <f t="shared" si="22"/>
        <v>do Wrocławia</v>
      </c>
      <c r="AL54" s="116">
        <f>IFERROR(AVERAGEIFS('BAZA DANYCH'!$K:$K,'BAZA DANYCH'!$E:$E,$B54,'BAZA DANYCH'!$I:$I,$C54),0)</f>
        <v>101.7</v>
      </c>
      <c r="AM54" s="117">
        <f>IFERROR(COUNTIFS('BAZA DANYCH'!$E:$E,$B54,'BAZA DANYCH'!$S:$S,AM$46,'BAZA DANYCH'!$I:$I,$C54),0)</f>
        <v>2</v>
      </c>
      <c r="AN54" s="117">
        <f>IFERROR(COUNTIFS('BAZA DANYCH'!$E:$E,$B54,'BAZA DANYCH'!$S:$S,AN$46,'BAZA DANYCH'!$I:$I,$C54),0)</f>
        <v>1</v>
      </c>
      <c r="AO54" s="117">
        <f>IFERROR(COUNTIFS('BAZA DANYCH'!$E:$E,$B54,'BAZA DANYCH'!$S:$S,AO$46,'BAZA DANYCH'!$I:$I,$C54),0)</f>
        <v>1</v>
      </c>
      <c r="AP54" s="117">
        <f>IFERROR(COUNTIFS('BAZA DANYCH'!$E:$E,$B54,'BAZA DANYCH'!$S:$S,AP$46,'BAZA DANYCH'!$I:$I,$C54),0)</f>
        <v>1</v>
      </c>
      <c r="AQ54" s="117">
        <f>IFERROR(COUNTIFS('BAZA DANYCH'!$E:$E,$B54,'BAZA DANYCH'!$S:$S,AQ$46,'BAZA DANYCH'!$I:$I,$C54),0)</f>
        <v>1</v>
      </c>
      <c r="AR54" s="117">
        <f>IFERROR(COUNTIFS('BAZA DANYCH'!$E:$E,$B54,'BAZA DANYCH'!$S:$S,AR$46,'BAZA DANYCH'!$I:$I,$C54),0)</f>
        <v>1</v>
      </c>
      <c r="AS54" s="117">
        <f>IFERROR(COUNTIFS('BAZA DANYCH'!$E:$E,$B54,'BAZA DANYCH'!$S:$S,AS$46,'BAZA DANYCH'!$I:$I,$C54),0)</f>
        <v>3</v>
      </c>
      <c r="AT54" s="117">
        <f>IFERROR(COUNTIFS('BAZA DANYCH'!$E:$E,$B54,'BAZA DANYCH'!$S:$S,AT$46,'BAZA DANYCH'!$I:$I,$C54),0)</f>
        <v>0</v>
      </c>
      <c r="AU54" s="118">
        <f t="shared" ca="1" si="23"/>
        <v>21</v>
      </c>
      <c r="AV54" s="16" t="str">
        <f t="shared" si="20"/>
        <v>K4</v>
      </c>
      <c r="AW54" s="16" t="str">
        <f t="shared" si="20"/>
        <v>do Wrocławia</v>
      </c>
      <c r="AX54" s="116">
        <f>IFERROR(AVERAGEIFS('BAZA DANYCH'!$M:$M,'BAZA DANYCH'!$E:$E,$B54,'BAZA DANYCH'!$I:$I,$C54),0)</f>
        <v>456</v>
      </c>
      <c r="AY54" s="117">
        <f>IFERROR(AVERAGEIFS('BAZA DANYCH'!$M:$M,'BAZA DANYCH'!$E:$E,$B54,'BAZA DANYCH'!$S:$S,AY$46,'BAZA DANYCH'!$I:$I,$C54),0)</f>
        <v>456</v>
      </c>
      <c r="AZ54" s="117">
        <f>IFERROR(AVERAGEIFS('BAZA DANYCH'!$M:$M,'BAZA DANYCH'!$E:$E,$B54,'BAZA DANYCH'!$S:$S,AZ$46,'BAZA DANYCH'!$I:$I,$C54),0)</f>
        <v>456</v>
      </c>
      <c r="BA54" s="117">
        <f>IFERROR(AVERAGEIFS('BAZA DANYCH'!$M:$M,'BAZA DANYCH'!$E:$E,$B54,'BAZA DANYCH'!$S:$S,BA$46,'BAZA DANYCH'!$I:$I,$C54),0)</f>
        <v>456</v>
      </c>
      <c r="BB54" s="117">
        <f>IFERROR(AVERAGEIFS('BAZA DANYCH'!$M:$M,'BAZA DANYCH'!$E:$E,$B54,'BAZA DANYCH'!$S:$S,BB$46,'BAZA DANYCH'!$I:$I,$C54),0)</f>
        <v>456</v>
      </c>
      <c r="BC54" s="117">
        <f>IFERROR(AVERAGEIFS('BAZA DANYCH'!$M:$M,'BAZA DANYCH'!$E:$E,$B54,'BAZA DANYCH'!$S:$S,BC$46,'BAZA DANYCH'!$I:$I,$C54),0)</f>
        <v>456</v>
      </c>
      <c r="BD54" s="117">
        <f>IFERROR(AVERAGEIFS('BAZA DANYCH'!$M:$M,'BAZA DANYCH'!$E:$E,$B54,'BAZA DANYCH'!$S:$S,BD$46,'BAZA DANYCH'!$I:$I,$C54),0)</f>
        <v>456</v>
      </c>
      <c r="BE54" s="117">
        <f>IFERROR(AVERAGEIFS('BAZA DANYCH'!$M:$M,'BAZA DANYCH'!$E:$E,$B54,'BAZA DANYCH'!$S:$S,BE$46,'BAZA DANYCH'!$I:$I,$C54),0)</f>
        <v>456</v>
      </c>
      <c r="BF54" s="117">
        <f>IFERROR(AVERAGEIFS('BAZA DANYCH'!$M:$M,'BAZA DANYCH'!$E:$E,$B54,'BAZA DANYCH'!$S:$S,BF$46,'BAZA DANYCH'!$I:$I,$C54),0)</f>
        <v>0</v>
      </c>
      <c r="BG54" s="14"/>
      <c r="BH54" s="98">
        <f t="shared" ca="1" si="24"/>
        <v>10032</v>
      </c>
      <c r="BI54" s="119">
        <f t="shared" ca="1" si="25"/>
        <v>0</v>
      </c>
      <c r="BJ54" s="119">
        <f t="shared" ca="1" si="21"/>
        <v>0</v>
      </c>
      <c r="BK54" s="119">
        <f t="shared" ca="1" si="21"/>
        <v>0</v>
      </c>
      <c r="BL54" s="119">
        <f t="shared" ca="1" si="21"/>
        <v>0</v>
      </c>
      <c r="BM54" s="119">
        <f t="shared" ca="1" si="21"/>
        <v>0</v>
      </c>
      <c r="BN54" s="119">
        <f t="shared" ca="1" si="21"/>
        <v>456</v>
      </c>
      <c r="BO54" s="119">
        <f t="shared" ca="1" si="21"/>
        <v>456</v>
      </c>
      <c r="BP54" s="119">
        <f t="shared" ca="1" si="21"/>
        <v>456</v>
      </c>
      <c r="BQ54" s="119">
        <f t="shared" ca="1" si="21"/>
        <v>456</v>
      </c>
      <c r="BR54" s="119">
        <f t="shared" ca="1" si="21"/>
        <v>456</v>
      </c>
      <c r="BS54" s="119">
        <f t="shared" ca="1" si="21"/>
        <v>456</v>
      </c>
      <c r="BT54" s="119">
        <f t="shared" ca="1" si="21"/>
        <v>456</v>
      </c>
      <c r="BU54" s="119">
        <f t="shared" ca="1" si="21"/>
        <v>456</v>
      </c>
      <c r="BV54" s="119">
        <f t="shared" ca="1" si="21"/>
        <v>456</v>
      </c>
      <c r="BW54" s="119">
        <f t="shared" ca="1" si="21"/>
        <v>456</v>
      </c>
      <c r="BX54" s="119">
        <f t="shared" ca="1" si="21"/>
        <v>912</v>
      </c>
      <c r="BY54" s="119">
        <f t="shared" ca="1" si="21"/>
        <v>912</v>
      </c>
      <c r="BZ54" s="119">
        <f t="shared" ca="1" si="21"/>
        <v>912</v>
      </c>
      <c r="CA54" s="119">
        <f t="shared" ca="1" si="21"/>
        <v>456</v>
      </c>
      <c r="CB54" s="119">
        <f t="shared" ca="1" si="21"/>
        <v>456</v>
      </c>
      <c r="CC54" s="119">
        <f t="shared" ca="1" si="21"/>
        <v>456</v>
      </c>
      <c r="CD54" s="119">
        <f t="shared" ca="1" si="21"/>
        <v>456</v>
      </c>
      <c r="CE54" s="119">
        <f t="shared" ca="1" si="21"/>
        <v>456</v>
      </c>
      <c r="CF54" s="119">
        <f t="shared" ca="1" si="21"/>
        <v>456</v>
      </c>
    </row>
    <row r="55" spans="2:84" x14ac:dyDescent="0.25">
      <c r="B55" s="16" t="str">
        <f>STATYSTYKI!B114</f>
        <v>K4</v>
      </c>
      <c r="C55" s="16" t="str">
        <f>STATYSTYKI!C114</f>
        <v>z Wrocławia</v>
      </c>
      <c r="D55" s="115">
        <f t="shared" ref="D55:AB55" ca="1" si="28">IF(BH55=0,0%,D13/BH55)</f>
        <v>0.14533492822966507</v>
      </c>
      <c r="E55" s="115">
        <f t="shared" ca="1" si="28"/>
        <v>0</v>
      </c>
      <c r="F55" s="115">
        <f t="shared" ca="1" si="28"/>
        <v>0</v>
      </c>
      <c r="G55" s="115">
        <f t="shared" ca="1" si="28"/>
        <v>0</v>
      </c>
      <c r="H55" s="115">
        <f t="shared" ca="1" si="28"/>
        <v>0</v>
      </c>
      <c r="I55" s="115">
        <f t="shared" ca="1" si="28"/>
        <v>0</v>
      </c>
      <c r="J55" s="115">
        <f t="shared" ca="1" si="28"/>
        <v>5.0438596491228067E-2</v>
      </c>
      <c r="K55" s="115">
        <f t="shared" ca="1" si="28"/>
        <v>0.16447368421052633</v>
      </c>
      <c r="L55" s="115">
        <f t="shared" ca="1" si="28"/>
        <v>0.44736842105263158</v>
      </c>
      <c r="M55" s="115">
        <f t="shared" ca="1" si="28"/>
        <v>0.23245614035087719</v>
      </c>
      <c r="N55" s="115">
        <f t="shared" ca="1" si="28"/>
        <v>0.18421052631578946</v>
      </c>
      <c r="O55" s="115">
        <f t="shared" ca="1" si="28"/>
        <v>0.17763157894736842</v>
      </c>
      <c r="P55" s="115">
        <f t="shared" ca="1" si="28"/>
        <v>0.16228070175438597</v>
      </c>
      <c r="Q55" s="115">
        <f t="shared" ca="1" si="28"/>
        <v>0.16008771929824561</v>
      </c>
      <c r="R55" s="115">
        <f t="shared" ca="1" si="28"/>
        <v>0.17324561403508773</v>
      </c>
      <c r="S55" s="115">
        <f t="shared" ca="1" si="28"/>
        <v>0.22587719298245615</v>
      </c>
      <c r="T55" s="115">
        <f t="shared" ca="1" si="28"/>
        <v>0.13486842105263158</v>
      </c>
      <c r="U55" s="115">
        <f t="shared" ca="1" si="28"/>
        <v>0.15241228070175439</v>
      </c>
      <c r="V55" s="115">
        <f t="shared" ca="1" si="28"/>
        <v>0.11951754385964912</v>
      </c>
      <c r="W55" s="115">
        <f t="shared" ca="1" si="28"/>
        <v>0.17543859649122806</v>
      </c>
      <c r="X55" s="115">
        <f t="shared" ca="1" si="28"/>
        <v>0.1118421052631579</v>
      </c>
      <c r="Y55" s="115">
        <f t="shared" ca="1" si="28"/>
        <v>5.2631578947368418E-2</v>
      </c>
      <c r="Z55" s="115">
        <f t="shared" ca="1" si="28"/>
        <v>3.0701754385964911E-2</v>
      </c>
      <c r="AA55" s="115">
        <f t="shared" ca="1" si="28"/>
        <v>1.9736842105263157E-2</v>
      </c>
      <c r="AB55" s="115">
        <f t="shared" ca="1" si="28"/>
        <v>4.3859649122807015E-3</v>
      </c>
      <c r="AD55" s="99"/>
      <c r="AE55" s="14"/>
      <c r="AF55" s="14"/>
      <c r="AG55" s="14"/>
      <c r="AH55" s="14"/>
      <c r="AI55" s="14"/>
      <c r="AJ55" s="16" t="str">
        <f t="shared" si="22"/>
        <v>K4</v>
      </c>
      <c r="AK55" s="16" t="str">
        <f t="shared" si="22"/>
        <v>z Wrocławia</v>
      </c>
      <c r="AL55" s="116">
        <f>IFERROR(AVERAGEIFS('BAZA DANYCH'!$K:$K,'BAZA DANYCH'!$E:$E,$B55,'BAZA DANYCH'!$I:$I,$C55),0)</f>
        <v>90.6</v>
      </c>
      <c r="AM55" s="117">
        <f>IFERROR(COUNTIFS('BAZA DANYCH'!$E:$E,$B55,'BAZA DANYCH'!$S:$S,AM$46,'BAZA DANYCH'!$I:$I,$C55),0)</f>
        <v>1</v>
      </c>
      <c r="AN55" s="117">
        <f>IFERROR(COUNTIFS('BAZA DANYCH'!$E:$E,$B55,'BAZA DANYCH'!$S:$S,AN$46,'BAZA DANYCH'!$I:$I,$C55),0)</f>
        <v>1</v>
      </c>
      <c r="AO55" s="117">
        <f>IFERROR(COUNTIFS('BAZA DANYCH'!$E:$E,$B55,'BAZA DANYCH'!$S:$S,AO$46,'BAZA DANYCH'!$I:$I,$C55),0)</f>
        <v>1</v>
      </c>
      <c r="AP55" s="117">
        <f>IFERROR(COUNTIFS('BAZA DANYCH'!$E:$E,$B55,'BAZA DANYCH'!$S:$S,AP$46,'BAZA DANYCH'!$I:$I,$C55),0)</f>
        <v>1</v>
      </c>
      <c r="AQ55" s="117">
        <f>IFERROR(COUNTIFS('BAZA DANYCH'!$E:$E,$B55,'BAZA DANYCH'!$S:$S,AQ$46,'BAZA DANYCH'!$I:$I,$C55),0)</f>
        <v>2</v>
      </c>
      <c r="AR55" s="117">
        <f>IFERROR(COUNTIFS('BAZA DANYCH'!$E:$E,$B55,'BAZA DANYCH'!$S:$S,AR$46,'BAZA DANYCH'!$I:$I,$C55),0)</f>
        <v>1</v>
      </c>
      <c r="AS55" s="117">
        <f>IFERROR(COUNTIFS('BAZA DANYCH'!$E:$E,$B55,'BAZA DANYCH'!$S:$S,AS$46,'BAZA DANYCH'!$I:$I,$C55),0)</f>
        <v>1</v>
      </c>
      <c r="AT55" s="117">
        <f>IFERROR(COUNTIFS('BAZA DANYCH'!$E:$E,$B55,'BAZA DANYCH'!$S:$S,AT$46,'BAZA DANYCH'!$I:$I,$C55),0)</f>
        <v>2</v>
      </c>
      <c r="AU55" s="118">
        <f t="shared" ca="1" si="23"/>
        <v>21</v>
      </c>
      <c r="AV55" s="16" t="str">
        <f t="shared" si="20"/>
        <v>K4</v>
      </c>
      <c r="AW55" s="16" t="str">
        <f t="shared" si="20"/>
        <v>z Wrocławia</v>
      </c>
      <c r="AX55" s="116">
        <f>IFERROR(AVERAGEIFS('BAZA DANYCH'!$M:$M,'BAZA DANYCH'!$E:$E,$B55,'BAZA DANYCH'!$I:$I,$C55),0)</f>
        <v>456</v>
      </c>
      <c r="AY55" s="117">
        <f>IFERROR(AVERAGEIFS('BAZA DANYCH'!$M:$M,'BAZA DANYCH'!$E:$E,$B55,'BAZA DANYCH'!$S:$S,AY$46,'BAZA DANYCH'!$I:$I,$C55),0)</f>
        <v>456</v>
      </c>
      <c r="AZ55" s="117">
        <f>IFERROR(AVERAGEIFS('BAZA DANYCH'!$M:$M,'BAZA DANYCH'!$E:$E,$B55,'BAZA DANYCH'!$S:$S,AZ$46,'BAZA DANYCH'!$I:$I,$C55),0)</f>
        <v>456</v>
      </c>
      <c r="BA55" s="117">
        <f>IFERROR(AVERAGEIFS('BAZA DANYCH'!$M:$M,'BAZA DANYCH'!$E:$E,$B55,'BAZA DANYCH'!$S:$S,BA$46,'BAZA DANYCH'!$I:$I,$C55),0)</f>
        <v>456</v>
      </c>
      <c r="BB55" s="117">
        <f>IFERROR(AVERAGEIFS('BAZA DANYCH'!$M:$M,'BAZA DANYCH'!$E:$E,$B55,'BAZA DANYCH'!$S:$S,BB$46,'BAZA DANYCH'!$I:$I,$C55),0)</f>
        <v>456</v>
      </c>
      <c r="BC55" s="117">
        <f>IFERROR(AVERAGEIFS('BAZA DANYCH'!$M:$M,'BAZA DANYCH'!$E:$E,$B55,'BAZA DANYCH'!$S:$S,BC$46,'BAZA DANYCH'!$I:$I,$C55),0)</f>
        <v>456</v>
      </c>
      <c r="BD55" s="117">
        <f>IFERROR(AVERAGEIFS('BAZA DANYCH'!$M:$M,'BAZA DANYCH'!$E:$E,$B55,'BAZA DANYCH'!$S:$S,BD$46,'BAZA DANYCH'!$I:$I,$C55),0)</f>
        <v>456</v>
      </c>
      <c r="BE55" s="117">
        <f>IFERROR(AVERAGEIFS('BAZA DANYCH'!$M:$M,'BAZA DANYCH'!$E:$E,$B55,'BAZA DANYCH'!$S:$S,BE$46,'BAZA DANYCH'!$I:$I,$C55),0)</f>
        <v>456</v>
      </c>
      <c r="BF55" s="117">
        <f>IFERROR(AVERAGEIFS('BAZA DANYCH'!$M:$M,'BAZA DANYCH'!$E:$E,$B55,'BAZA DANYCH'!$S:$S,BF$46,'BAZA DANYCH'!$I:$I,$C55),0)</f>
        <v>456</v>
      </c>
      <c r="BG55" s="14"/>
      <c r="BH55" s="98">
        <f t="shared" ca="1" si="24"/>
        <v>10032</v>
      </c>
      <c r="BI55" s="119">
        <f t="shared" ca="1" si="25"/>
        <v>0</v>
      </c>
      <c r="BJ55" s="119">
        <f t="shared" ca="1" si="21"/>
        <v>0</v>
      </c>
      <c r="BK55" s="119">
        <f t="shared" ca="1" si="21"/>
        <v>0</v>
      </c>
      <c r="BL55" s="119">
        <f t="shared" ca="1" si="21"/>
        <v>0</v>
      </c>
      <c r="BM55" s="119">
        <f t="shared" ca="1" si="21"/>
        <v>0</v>
      </c>
      <c r="BN55" s="119">
        <f t="shared" ca="1" si="21"/>
        <v>456</v>
      </c>
      <c r="BO55" s="119">
        <f t="shared" ca="1" si="21"/>
        <v>456</v>
      </c>
      <c r="BP55" s="119">
        <f t="shared" ca="1" si="21"/>
        <v>456</v>
      </c>
      <c r="BQ55" s="119">
        <f t="shared" ca="1" si="21"/>
        <v>456</v>
      </c>
      <c r="BR55" s="119">
        <f t="shared" ca="1" si="21"/>
        <v>456</v>
      </c>
      <c r="BS55" s="119">
        <f t="shared" ca="1" si="21"/>
        <v>456</v>
      </c>
      <c r="BT55" s="119">
        <f t="shared" ca="1" si="21"/>
        <v>456</v>
      </c>
      <c r="BU55" s="119">
        <f t="shared" ca="1" si="21"/>
        <v>456</v>
      </c>
      <c r="BV55" s="119">
        <f t="shared" ca="1" si="21"/>
        <v>456</v>
      </c>
      <c r="BW55" s="119">
        <f t="shared" ca="1" si="21"/>
        <v>456</v>
      </c>
      <c r="BX55" s="119">
        <f t="shared" ca="1" si="21"/>
        <v>912</v>
      </c>
      <c r="BY55" s="119">
        <f t="shared" ca="1" si="21"/>
        <v>912</v>
      </c>
      <c r="BZ55" s="119">
        <f t="shared" ca="1" si="21"/>
        <v>912</v>
      </c>
      <c r="CA55" s="119">
        <f t="shared" ca="1" si="21"/>
        <v>456</v>
      </c>
      <c r="CB55" s="119">
        <f t="shared" ca="1" si="21"/>
        <v>456</v>
      </c>
      <c r="CC55" s="119">
        <f t="shared" ca="1" si="21"/>
        <v>456</v>
      </c>
      <c r="CD55" s="119">
        <f t="shared" ca="1" si="21"/>
        <v>456</v>
      </c>
      <c r="CE55" s="119">
        <f t="shared" ca="1" si="21"/>
        <v>456</v>
      </c>
      <c r="CF55" s="119">
        <f t="shared" ca="1" si="21"/>
        <v>456</v>
      </c>
    </row>
    <row r="56" spans="2:84" x14ac:dyDescent="0.25">
      <c r="B56" s="16" t="str">
        <f>STATYSTYKI!B115</f>
        <v>K5</v>
      </c>
      <c r="C56" s="16" t="str">
        <f>STATYSTYKI!C115</f>
        <v>z Wrocławia</v>
      </c>
      <c r="D56" s="115">
        <f ca="1">IF(BH56=0,0%,D18/BH56)</f>
        <v>9.5172764227642273E-2</v>
      </c>
      <c r="E56" s="115">
        <f t="shared" ref="E56:AB56" ca="1" si="29">IF(BI56=0,0%,E18/BI56)</f>
        <v>0</v>
      </c>
      <c r="F56" s="115">
        <f t="shared" ca="1" si="29"/>
        <v>0</v>
      </c>
      <c r="G56" s="115">
        <f t="shared" ca="1" si="29"/>
        <v>0</v>
      </c>
      <c r="H56" s="115">
        <f t="shared" ca="1" si="29"/>
        <v>0</v>
      </c>
      <c r="I56" s="115">
        <f t="shared" ca="1" si="29"/>
        <v>6.0975609756097563E-3</v>
      </c>
      <c r="J56" s="115">
        <f t="shared" ca="1" si="29"/>
        <v>4.573170731707317E-2</v>
      </c>
      <c r="K56" s="115">
        <f t="shared" ca="1" si="29"/>
        <v>0.14786585365853658</v>
      </c>
      <c r="L56" s="115">
        <f t="shared" ca="1" si="29"/>
        <v>0.19969512195121952</v>
      </c>
      <c r="M56" s="115">
        <f t="shared" ca="1" si="29"/>
        <v>0.10365853658536585</v>
      </c>
      <c r="N56" s="115">
        <f t="shared" ca="1" si="29"/>
        <v>8.2317073170731711E-2</v>
      </c>
      <c r="O56" s="115">
        <f t="shared" ca="1" si="29"/>
        <v>0.15701219512195122</v>
      </c>
      <c r="P56" s="115">
        <f t="shared" ca="1" si="29"/>
        <v>0.14634146341463414</v>
      </c>
      <c r="Q56" s="115">
        <f t="shared" ca="1" si="29"/>
        <v>0.14176829268292682</v>
      </c>
      <c r="R56" s="115">
        <f t="shared" ca="1" si="29"/>
        <v>0.15548780487804878</v>
      </c>
      <c r="S56" s="115">
        <f t="shared" ca="1" si="29"/>
        <v>0.10060975609756098</v>
      </c>
      <c r="T56" s="115">
        <f t="shared" ca="1" si="29"/>
        <v>0.12042682926829268</v>
      </c>
      <c r="U56" s="115">
        <f t="shared" ca="1" si="29"/>
        <v>9.0955284552845531E-2</v>
      </c>
      <c r="V56" s="115">
        <f t="shared" ca="1" si="29"/>
        <v>0.10670731707317073</v>
      </c>
      <c r="W56" s="115">
        <f t="shared" ca="1" si="29"/>
        <v>7.850609756097561E-2</v>
      </c>
      <c r="X56" s="115">
        <f t="shared" ca="1" si="29"/>
        <v>4.9542682926829271E-2</v>
      </c>
      <c r="Y56" s="115">
        <f t="shared" ca="1" si="29"/>
        <v>4.725609756097561E-2</v>
      </c>
      <c r="Z56" s="115">
        <f t="shared" ca="1" si="29"/>
        <v>2.7439024390243903E-2</v>
      </c>
      <c r="AA56" s="115">
        <f t="shared" ca="1" si="29"/>
        <v>1.8292682926829267E-2</v>
      </c>
      <c r="AB56" s="115">
        <f t="shared" ca="1" si="29"/>
        <v>4.5731707317073168E-3</v>
      </c>
      <c r="AD56" s="99"/>
      <c r="AE56" s="14"/>
      <c r="AF56" s="14"/>
      <c r="AG56" s="14"/>
      <c r="AH56" s="14"/>
      <c r="AI56" s="14"/>
      <c r="AJ56" s="16" t="str">
        <f t="shared" si="22"/>
        <v>K5</v>
      </c>
      <c r="AK56" s="16" t="str">
        <f t="shared" si="22"/>
        <v>z Wrocławia</v>
      </c>
      <c r="AL56" s="116">
        <f>IFERROR(AVERAGEIFS('BAZA DANYCH'!$K:$K,'BAZA DANYCH'!$E:$E,$B56,'BAZA DANYCH'!$I:$I,$C56),0)</f>
        <v>81</v>
      </c>
      <c r="AM56" s="117">
        <f>IFERROR(COUNTIFS('BAZA DANYCH'!$E:$E,$B56,'BAZA DANYCH'!$S:$S,AM$46,'BAZA DANYCH'!$I:$I,$C56),0)</f>
        <v>2</v>
      </c>
      <c r="AN56" s="117">
        <f>IFERROR(COUNTIFS('BAZA DANYCH'!$E:$E,$B56,'BAZA DANYCH'!$S:$S,AN$46,'BAZA DANYCH'!$I:$I,$C56),0)</f>
        <v>1</v>
      </c>
      <c r="AO56" s="117">
        <f>IFERROR(COUNTIFS('BAZA DANYCH'!$E:$E,$B56,'BAZA DANYCH'!$S:$S,AO$46,'BAZA DANYCH'!$I:$I,$C56),0)</f>
        <v>1</v>
      </c>
      <c r="AP56" s="117">
        <f>IFERROR(COUNTIFS('BAZA DANYCH'!$E:$E,$B56,'BAZA DANYCH'!$S:$S,AP$46,'BAZA DANYCH'!$I:$I,$C56),0)</f>
        <v>1</v>
      </c>
      <c r="AQ56" s="117">
        <f>IFERROR(COUNTIFS('BAZA DANYCH'!$E:$E,$B56,'BAZA DANYCH'!$S:$S,AQ$46,'BAZA DANYCH'!$I:$I,$C56),0)</f>
        <v>2</v>
      </c>
      <c r="AR56" s="117">
        <f>IFERROR(COUNTIFS('BAZA DANYCH'!$E:$E,$B56,'BAZA DANYCH'!$S:$S,AR$46,'BAZA DANYCH'!$I:$I,$C56),0)</f>
        <v>2</v>
      </c>
      <c r="AS56" s="117">
        <f>IFERROR(COUNTIFS('BAZA DANYCH'!$E:$E,$B56,'BAZA DANYCH'!$S:$S,AS$46,'BAZA DANYCH'!$I:$I,$C56),0)</f>
        <v>3</v>
      </c>
      <c r="AT56" s="117">
        <f>IFERROR(COUNTIFS('BAZA DANYCH'!$E:$E,$B56,'BAZA DANYCH'!$S:$S,AT$46,'BAZA DANYCH'!$I:$I,$C56),0)</f>
        <v>2</v>
      </c>
      <c r="AU56" s="118">
        <f t="shared" ca="1" si="23"/>
        <v>30</v>
      </c>
      <c r="AV56" s="16" t="str">
        <f t="shared" si="20"/>
        <v>K5</v>
      </c>
      <c r="AW56" s="16" t="str">
        <f t="shared" si="20"/>
        <v>z Wrocławia</v>
      </c>
      <c r="AX56" s="116">
        <f>IFERROR(AVERAGEIFS('BAZA DANYCH'!$M:$M,'BAZA DANYCH'!$E:$E,$B56,'BAZA DANYCH'!$I:$I,$C56),0)</f>
        <v>656</v>
      </c>
      <c r="AY56" s="117">
        <f>IFERROR(AVERAGEIFS('BAZA DANYCH'!$M:$M,'BAZA DANYCH'!$E:$E,$B56,'BAZA DANYCH'!$S:$S,AY$46,'BAZA DANYCH'!$I:$I,$C56),0)</f>
        <v>656</v>
      </c>
      <c r="AZ56" s="117">
        <f>IFERROR(AVERAGEIFS('BAZA DANYCH'!$M:$M,'BAZA DANYCH'!$E:$E,$B56,'BAZA DANYCH'!$S:$S,AZ$46,'BAZA DANYCH'!$I:$I,$C56),0)</f>
        <v>656</v>
      </c>
      <c r="BA56" s="117">
        <f>IFERROR(AVERAGEIFS('BAZA DANYCH'!$M:$M,'BAZA DANYCH'!$E:$E,$B56,'BAZA DANYCH'!$S:$S,BA$46,'BAZA DANYCH'!$I:$I,$C56),0)</f>
        <v>656</v>
      </c>
      <c r="BB56" s="117">
        <f>IFERROR(AVERAGEIFS('BAZA DANYCH'!$M:$M,'BAZA DANYCH'!$E:$E,$B56,'BAZA DANYCH'!$S:$S,BB$46,'BAZA DANYCH'!$I:$I,$C56),0)</f>
        <v>656</v>
      </c>
      <c r="BC56" s="117">
        <f>IFERROR(AVERAGEIFS('BAZA DANYCH'!$M:$M,'BAZA DANYCH'!$E:$E,$B56,'BAZA DANYCH'!$S:$S,BC$46,'BAZA DANYCH'!$I:$I,$C56),0)</f>
        <v>656</v>
      </c>
      <c r="BD56" s="117">
        <f>IFERROR(AVERAGEIFS('BAZA DANYCH'!$M:$M,'BAZA DANYCH'!$E:$E,$B56,'BAZA DANYCH'!$S:$S,BD$46,'BAZA DANYCH'!$I:$I,$C56),0)</f>
        <v>656</v>
      </c>
      <c r="BE56" s="117">
        <f>IFERROR(AVERAGEIFS('BAZA DANYCH'!$M:$M,'BAZA DANYCH'!$E:$E,$B56,'BAZA DANYCH'!$S:$S,BE$46,'BAZA DANYCH'!$I:$I,$C56),0)</f>
        <v>656</v>
      </c>
      <c r="BF56" s="117">
        <f>IFERROR(AVERAGEIFS('BAZA DANYCH'!$M:$M,'BAZA DANYCH'!$E:$E,$B56,'BAZA DANYCH'!$S:$S,BF$46,'BAZA DANYCH'!$I:$I,$C56),0)</f>
        <v>656</v>
      </c>
      <c r="BG56" s="14"/>
      <c r="BH56" s="98">
        <f t="shared" ca="1" si="24"/>
        <v>19680</v>
      </c>
      <c r="BI56" s="119">
        <f t="shared" ca="1" si="25"/>
        <v>0</v>
      </c>
      <c r="BJ56" s="119">
        <f t="shared" ca="1" si="21"/>
        <v>0</v>
      </c>
      <c r="BK56" s="119">
        <f t="shared" ca="1" si="21"/>
        <v>0</v>
      </c>
      <c r="BL56" s="119">
        <f t="shared" ca="1" si="21"/>
        <v>0</v>
      </c>
      <c r="BM56" s="119">
        <f t="shared" ca="1" si="21"/>
        <v>656</v>
      </c>
      <c r="BN56" s="119">
        <f t="shared" ca="1" si="21"/>
        <v>656</v>
      </c>
      <c r="BO56" s="119">
        <f t="shared" ca="1" si="21"/>
        <v>656</v>
      </c>
      <c r="BP56" s="119">
        <f t="shared" ca="1" si="21"/>
        <v>1312</v>
      </c>
      <c r="BQ56" s="119">
        <f t="shared" ca="1" si="21"/>
        <v>1312</v>
      </c>
      <c r="BR56" s="119">
        <f t="shared" ca="1" si="21"/>
        <v>1312</v>
      </c>
      <c r="BS56" s="119">
        <f t="shared" ca="1" si="21"/>
        <v>656</v>
      </c>
      <c r="BT56" s="119">
        <f t="shared" ca="1" si="21"/>
        <v>656</v>
      </c>
      <c r="BU56" s="119">
        <f t="shared" ca="1" si="21"/>
        <v>656</v>
      </c>
      <c r="BV56" s="119">
        <f t="shared" ca="1" si="21"/>
        <v>656</v>
      </c>
      <c r="BW56" s="119">
        <f t="shared" ca="1" si="21"/>
        <v>1312</v>
      </c>
      <c r="BX56" s="119">
        <f t="shared" ca="1" si="21"/>
        <v>1312</v>
      </c>
      <c r="BY56" s="119">
        <f t="shared" ca="1" si="21"/>
        <v>1968</v>
      </c>
      <c r="BZ56" s="119">
        <f t="shared" ca="1" si="21"/>
        <v>1312</v>
      </c>
      <c r="CA56" s="119">
        <f t="shared" ca="1" si="21"/>
        <v>1312</v>
      </c>
      <c r="CB56" s="119">
        <f t="shared" ca="1" si="21"/>
        <v>1312</v>
      </c>
      <c r="CC56" s="119">
        <f t="shared" ca="1" si="21"/>
        <v>656</v>
      </c>
      <c r="CD56" s="119">
        <f t="shared" ca="1" si="21"/>
        <v>656</v>
      </c>
      <c r="CE56" s="119">
        <f t="shared" ca="1" si="21"/>
        <v>656</v>
      </c>
      <c r="CF56" s="119">
        <f t="shared" ca="1" si="21"/>
        <v>656</v>
      </c>
    </row>
    <row r="57" spans="2:84" x14ac:dyDescent="0.25">
      <c r="B57" s="16" t="str">
        <f>STATYSTYKI!B116</f>
        <v>K5</v>
      </c>
      <c r="C57" s="16" t="str">
        <f>STATYSTYKI!C116</f>
        <v>do Wrocławia</v>
      </c>
      <c r="D57" s="115">
        <f t="shared" ref="D57:AB57" ca="1" si="30">IF(BH57=0,0%,D15/BH57)</f>
        <v>7.9928861788617883E-2</v>
      </c>
      <c r="E57" s="115">
        <f t="shared" ca="1" si="30"/>
        <v>0</v>
      </c>
      <c r="F57" s="115">
        <f t="shared" ca="1" si="30"/>
        <v>0</v>
      </c>
      <c r="G57" s="115">
        <f t="shared" ca="1" si="30"/>
        <v>0</v>
      </c>
      <c r="H57" s="115">
        <f t="shared" ca="1" si="30"/>
        <v>0</v>
      </c>
      <c r="I57" s="115">
        <f t="shared" ca="1" si="30"/>
        <v>4.5731707317073168E-3</v>
      </c>
      <c r="J57" s="115">
        <f t="shared" ca="1" si="30"/>
        <v>3.8109756097560975E-2</v>
      </c>
      <c r="K57" s="115">
        <f t="shared" ca="1" si="30"/>
        <v>0.12347560975609756</v>
      </c>
      <c r="L57" s="115">
        <f t="shared" ca="1" si="30"/>
        <v>0.1676829268292683</v>
      </c>
      <c r="M57" s="115">
        <f t="shared" ca="1" si="30"/>
        <v>8.6890243902439018E-2</v>
      </c>
      <c r="N57" s="115">
        <f t="shared" ca="1" si="30"/>
        <v>6.9359756097560982E-2</v>
      </c>
      <c r="O57" s="115">
        <f t="shared" ca="1" si="30"/>
        <v>0.1326219512195122</v>
      </c>
      <c r="P57" s="115">
        <f t="shared" ca="1" si="30"/>
        <v>0.12195121951219512</v>
      </c>
      <c r="Q57" s="115">
        <f t="shared" ca="1" si="30"/>
        <v>0.11890243902439024</v>
      </c>
      <c r="R57" s="115">
        <f t="shared" ca="1" si="30"/>
        <v>0.13109756097560976</v>
      </c>
      <c r="S57" s="115">
        <f t="shared" ca="1" si="30"/>
        <v>8.4603658536585372E-2</v>
      </c>
      <c r="T57" s="115">
        <f t="shared" ca="1" si="30"/>
        <v>0.1013719512195122</v>
      </c>
      <c r="U57" s="115">
        <f t="shared" ca="1" si="30"/>
        <v>7.621951219512195E-2</v>
      </c>
      <c r="V57" s="115">
        <f t="shared" ca="1" si="30"/>
        <v>8.9176829268292679E-2</v>
      </c>
      <c r="W57" s="115">
        <f t="shared" ca="1" si="30"/>
        <v>6.5548780487804881E-2</v>
      </c>
      <c r="X57" s="115">
        <f t="shared" ca="1" si="30"/>
        <v>4.1920731707317076E-2</v>
      </c>
      <c r="Y57" s="115">
        <f t="shared" ca="1" si="30"/>
        <v>3.9634146341463415E-2</v>
      </c>
      <c r="Z57" s="115">
        <f t="shared" ca="1" si="30"/>
        <v>2.2865853658536585E-2</v>
      </c>
      <c r="AA57" s="115">
        <f t="shared" ca="1" si="30"/>
        <v>1.524390243902439E-2</v>
      </c>
      <c r="AB57" s="115">
        <f t="shared" ca="1" si="30"/>
        <v>4.5731707317073168E-3</v>
      </c>
      <c r="AD57" s="99"/>
      <c r="AE57" s="14"/>
      <c r="AF57" s="14"/>
      <c r="AG57" s="14"/>
      <c r="AH57" s="14"/>
      <c r="AI57" s="14"/>
      <c r="AJ57" s="16" t="str">
        <f t="shared" si="22"/>
        <v>K5</v>
      </c>
      <c r="AK57" s="16" t="str">
        <f t="shared" si="22"/>
        <v>do Wrocławia</v>
      </c>
      <c r="AL57" s="116">
        <f>IFERROR(AVERAGEIFS('BAZA DANYCH'!$K:$K,'BAZA DANYCH'!$E:$E,$B57,'BAZA DANYCH'!$I:$I,$C57),0)</f>
        <v>86.5</v>
      </c>
      <c r="AM57" s="117">
        <f>IFERROR(COUNTIFS('BAZA DANYCH'!$E:$E,$B57,'BAZA DANYCH'!$S:$S,AM$46,'BAZA DANYCH'!$I:$I,$C57),0)</f>
        <v>3</v>
      </c>
      <c r="AN57" s="117">
        <f>IFERROR(COUNTIFS('BAZA DANYCH'!$E:$E,$B57,'BAZA DANYCH'!$S:$S,AN$46,'BAZA DANYCH'!$I:$I,$C57),0)</f>
        <v>2</v>
      </c>
      <c r="AO57" s="117">
        <f>IFERROR(COUNTIFS('BAZA DANYCH'!$E:$E,$B57,'BAZA DANYCH'!$S:$S,AO$46,'BAZA DANYCH'!$I:$I,$C57),0)</f>
        <v>2</v>
      </c>
      <c r="AP57" s="117">
        <f>IFERROR(COUNTIFS('BAZA DANYCH'!$E:$E,$B57,'BAZA DANYCH'!$S:$S,AP$46,'BAZA DANYCH'!$I:$I,$C57),0)</f>
        <v>1</v>
      </c>
      <c r="AQ57" s="117">
        <f>IFERROR(COUNTIFS('BAZA DANYCH'!$E:$E,$B57,'BAZA DANYCH'!$S:$S,AQ$46,'BAZA DANYCH'!$I:$I,$C57),0)</f>
        <v>1</v>
      </c>
      <c r="AR57" s="117">
        <f>IFERROR(COUNTIFS('BAZA DANYCH'!$E:$E,$B57,'BAZA DANYCH'!$S:$S,AR$46,'BAZA DANYCH'!$I:$I,$C57),0)</f>
        <v>2</v>
      </c>
      <c r="AS57" s="117">
        <f>IFERROR(COUNTIFS('BAZA DANYCH'!$E:$E,$B57,'BAZA DANYCH'!$S:$S,AS$46,'BAZA DANYCH'!$I:$I,$C57),0)</f>
        <v>1</v>
      </c>
      <c r="AT57" s="117">
        <f>IFERROR(COUNTIFS('BAZA DANYCH'!$E:$E,$B57,'BAZA DANYCH'!$S:$S,AT$46,'BAZA DANYCH'!$I:$I,$C57),0)</f>
        <v>2</v>
      </c>
      <c r="AU57" s="118">
        <f t="shared" ca="1" si="23"/>
        <v>30</v>
      </c>
      <c r="AV57" s="16" t="str">
        <f t="shared" si="20"/>
        <v>K5</v>
      </c>
      <c r="AW57" s="16" t="str">
        <f t="shared" si="20"/>
        <v>do Wrocławia</v>
      </c>
      <c r="AX57" s="116">
        <f>IFERROR(AVERAGEIFS('BAZA DANYCH'!$M:$M,'BAZA DANYCH'!$E:$E,$B57,'BAZA DANYCH'!$I:$I,$C57),0)</f>
        <v>656</v>
      </c>
      <c r="AY57" s="117">
        <f>IFERROR(AVERAGEIFS('BAZA DANYCH'!$M:$M,'BAZA DANYCH'!$E:$E,$B57,'BAZA DANYCH'!$S:$S,AY$46,'BAZA DANYCH'!$I:$I,$C57),0)</f>
        <v>656</v>
      </c>
      <c r="AZ57" s="117">
        <f>IFERROR(AVERAGEIFS('BAZA DANYCH'!$M:$M,'BAZA DANYCH'!$E:$E,$B57,'BAZA DANYCH'!$S:$S,AZ$46,'BAZA DANYCH'!$I:$I,$C57),0)</f>
        <v>656</v>
      </c>
      <c r="BA57" s="117">
        <f>IFERROR(AVERAGEIFS('BAZA DANYCH'!$M:$M,'BAZA DANYCH'!$E:$E,$B57,'BAZA DANYCH'!$S:$S,BA$46,'BAZA DANYCH'!$I:$I,$C57),0)</f>
        <v>656</v>
      </c>
      <c r="BB57" s="117">
        <f>IFERROR(AVERAGEIFS('BAZA DANYCH'!$M:$M,'BAZA DANYCH'!$E:$E,$B57,'BAZA DANYCH'!$S:$S,BB$46,'BAZA DANYCH'!$I:$I,$C57),0)</f>
        <v>656</v>
      </c>
      <c r="BC57" s="117">
        <f>IFERROR(AVERAGEIFS('BAZA DANYCH'!$M:$M,'BAZA DANYCH'!$E:$E,$B57,'BAZA DANYCH'!$S:$S,BC$46,'BAZA DANYCH'!$I:$I,$C57),0)</f>
        <v>656</v>
      </c>
      <c r="BD57" s="117">
        <f>IFERROR(AVERAGEIFS('BAZA DANYCH'!$M:$M,'BAZA DANYCH'!$E:$E,$B57,'BAZA DANYCH'!$S:$S,BD$46,'BAZA DANYCH'!$I:$I,$C57),0)</f>
        <v>656</v>
      </c>
      <c r="BE57" s="117">
        <f>IFERROR(AVERAGEIFS('BAZA DANYCH'!$M:$M,'BAZA DANYCH'!$E:$E,$B57,'BAZA DANYCH'!$S:$S,BE$46,'BAZA DANYCH'!$I:$I,$C57),0)</f>
        <v>656</v>
      </c>
      <c r="BF57" s="117">
        <f>IFERROR(AVERAGEIFS('BAZA DANYCH'!$M:$M,'BAZA DANYCH'!$E:$E,$B57,'BAZA DANYCH'!$S:$S,BF$46,'BAZA DANYCH'!$I:$I,$C57),0)</f>
        <v>656</v>
      </c>
      <c r="BG57" s="14"/>
      <c r="BH57" s="98">
        <f t="shared" ca="1" si="24"/>
        <v>19680</v>
      </c>
      <c r="BI57" s="119">
        <f t="shared" ca="1" si="25"/>
        <v>0</v>
      </c>
      <c r="BJ57" s="119">
        <f t="shared" ca="1" si="21"/>
        <v>0</v>
      </c>
      <c r="BK57" s="119">
        <f t="shared" ca="1" si="21"/>
        <v>0</v>
      </c>
      <c r="BL57" s="119">
        <f t="shared" ca="1" si="21"/>
        <v>0</v>
      </c>
      <c r="BM57" s="119">
        <f t="shared" ca="1" si="21"/>
        <v>656</v>
      </c>
      <c r="BN57" s="119">
        <f t="shared" ca="1" si="21"/>
        <v>656</v>
      </c>
      <c r="BO57" s="119">
        <f t="shared" ca="1" si="21"/>
        <v>656</v>
      </c>
      <c r="BP57" s="119">
        <f t="shared" ca="1" si="21"/>
        <v>1312</v>
      </c>
      <c r="BQ57" s="119">
        <f t="shared" ca="1" si="21"/>
        <v>1312</v>
      </c>
      <c r="BR57" s="119">
        <f t="shared" ca="1" si="21"/>
        <v>1312</v>
      </c>
      <c r="BS57" s="119">
        <f t="shared" ca="1" si="21"/>
        <v>656</v>
      </c>
      <c r="BT57" s="119">
        <f t="shared" ca="1" si="21"/>
        <v>656</v>
      </c>
      <c r="BU57" s="119">
        <f t="shared" ca="1" si="21"/>
        <v>656</v>
      </c>
      <c r="BV57" s="119">
        <f t="shared" ca="1" si="21"/>
        <v>656</v>
      </c>
      <c r="BW57" s="119">
        <f t="shared" ca="1" si="21"/>
        <v>1312</v>
      </c>
      <c r="BX57" s="119">
        <f t="shared" ca="1" si="21"/>
        <v>1312</v>
      </c>
      <c r="BY57" s="119">
        <f t="shared" ca="1" si="21"/>
        <v>1968</v>
      </c>
      <c r="BZ57" s="119">
        <f t="shared" ca="1" si="21"/>
        <v>1312</v>
      </c>
      <c r="CA57" s="119">
        <f t="shared" ca="1" si="21"/>
        <v>1312</v>
      </c>
      <c r="CB57" s="119">
        <f t="shared" ca="1" si="21"/>
        <v>1312</v>
      </c>
      <c r="CC57" s="119">
        <f t="shared" ca="1" si="21"/>
        <v>656</v>
      </c>
      <c r="CD57" s="119">
        <f t="shared" ca="1" si="21"/>
        <v>656</v>
      </c>
      <c r="CE57" s="119">
        <f t="shared" ca="1" si="21"/>
        <v>656</v>
      </c>
      <c r="CF57" s="119">
        <f t="shared" ca="1" si="21"/>
        <v>656</v>
      </c>
    </row>
    <row r="58" spans="2:84" x14ac:dyDescent="0.25">
      <c r="B58" s="16" t="str">
        <f>STATYSTYKI!B117</f>
        <v>K6</v>
      </c>
      <c r="C58" s="16" t="str">
        <f>STATYSTYKI!C117</f>
        <v>z Wrocławia</v>
      </c>
      <c r="D58" s="115">
        <f ca="1">IF(BH58=0,0%,D21/BH58)</f>
        <v>0.18700076594813436</v>
      </c>
      <c r="E58" s="115">
        <f t="shared" ref="E58:AB59" ca="1" si="31">IF(BI58=0,0%,E21/BI58)</f>
        <v>0</v>
      </c>
      <c r="F58" s="115">
        <f t="shared" ca="1" si="31"/>
        <v>0</v>
      </c>
      <c r="G58" s="115">
        <f t="shared" ca="1" si="31"/>
        <v>0</v>
      </c>
      <c r="H58" s="115">
        <f t="shared" ca="1" si="31"/>
        <v>0</v>
      </c>
      <c r="I58" s="115">
        <f t="shared" ca="1" si="31"/>
        <v>0</v>
      </c>
      <c r="J58" s="115">
        <f t="shared" ca="1" si="31"/>
        <v>0</v>
      </c>
      <c r="K58" s="115">
        <f t="shared" ca="1" si="31"/>
        <v>0.18295218295218296</v>
      </c>
      <c r="L58" s="115">
        <f t="shared" ca="1" si="31"/>
        <v>0.49688149688149691</v>
      </c>
      <c r="M58" s="115">
        <f t="shared" ca="1" si="31"/>
        <v>0.25779625779625781</v>
      </c>
      <c r="N58" s="115">
        <f t="shared" ca="1" si="31"/>
        <v>0.20374220374220375</v>
      </c>
      <c r="O58" s="115">
        <f t="shared" ca="1" si="31"/>
        <v>0.19542619542619544</v>
      </c>
      <c r="P58" s="115">
        <f t="shared" ca="1" si="31"/>
        <v>0.18087318087318088</v>
      </c>
      <c r="Q58" s="115">
        <f t="shared" ca="1" si="31"/>
        <v>0.17671517671517672</v>
      </c>
      <c r="R58" s="115">
        <f t="shared" ca="1" si="31"/>
        <v>0.19334719334719336</v>
      </c>
      <c r="S58" s="115">
        <f t="shared" ca="1" si="31"/>
        <v>0.25155925155925157</v>
      </c>
      <c r="T58" s="115">
        <f t="shared" ca="1" si="31"/>
        <v>0.29937629937629939</v>
      </c>
      <c r="U58" s="115">
        <f t="shared" ca="1" si="31"/>
        <v>0.16943866943866945</v>
      </c>
      <c r="V58" s="115">
        <f t="shared" ca="1" si="31"/>
        <v>0.26611226611226613</v>
      </c>
      <c r="W58" s="115">
        <f t="shared" ca="1" si="31"/>
        <v>0.19542619542619544</v>
      </c>
      <c r="X58" s="115">
        <f t="shared" ca="1" si="31"/>
        <v>0.12266112266112267</v>
      </c>
      <c r="Y58" s="115">
        <f t="shared" ca="1" si="31"/>
        <v>5.8212058212058215E-2</v>
      </c>
      <c r="Z58" s="115">
        <f t="shared" ca="1" si="31"/>
        <v>3.5343035343035345E-2</v>
      </c>
      <c r="AA58" s="115">
        <f t="shared" ca="1" si="31"/>
        <v>2.286902286902287E-2</v>
      </c>
      <c r="AB58" s="115">
        <f t="shared" ca="1" si="31"/>
        <v>6.2370062370062374E-3</v>
      </c>
      <c r="AD58" s="99"/>
      <c r="AE58" s="14"/>
      <c r="AF58" s="14"/>
      <c r="AG58" s="14"/>
      <c r="AH58" s="14"/>
      <c r="AI58" s="14"/>
      <c r="AJ58" s="16" t="str">
        <f t="shared" si="22"/>
        <v>K6</v>
      </c>
      <c r="AK58" s="16" t="str">
        <f t="shared" si="22"/>
        <v>z Wrocławia</v>
      </c>
      <c r="AL58" s="116">
        <f>IFERROR(AVERAGEIFS('BAZA DANYCH'!$K:$K,'BAZA DANYCH'!$E:$E,$B58,'BAZA DANYCH'!$I:$I,$C58),0)</f>
        <v>138.125</v>
      </c>
      <c r="AM58" s="117">
        <f>IFERROR(COUNTIFS('BAZA DANYCH'!$E:$E,$B58,'BAZA DANYCH'!$S:$S,AM$46,'BAZA DANYCH'!$I:$I,$C58),0)</f>
        <v>1</v>
      </c>
      <c r="AN58" s="117">
        <f>IFERROR(COUNTIFS('BAZA DANYCH'!$E:$E,$B58,'BAZA DANYCH'!$S:$S,AN$46,'BAZA DANYCH'!$I:$I,$C58),0)</f>
        <v>0</v>
      </c>
      <c r="AO58" s="117">
        <f>IFERROR(COUNTIFS('BAZA DANYCH'!$E:$E,$B58,'BAZA DANYCH'!$S:$S,AO$46,'BAZA DANYCH'!$I:$I,$C58),0)</f>
        <v>1</v>
      </c>
      <c r="AP58" s="117">
        <f>IFERROR(COUNTIFS('BAZA DANYCH'!$E:$E,$B58,'BAZA DANYCH'!$S:$S,AP$46,'BAZA DANYCH'!$I:$I,$C58),0)</f>
        <v>0</v>
      </c>
      <c r="AQ58" s="117">
        <f>IFERROR(COUNTIFS('BAZA DANYCH'!$E:$E,$B58,'BAZA DANYCH'!$S:$S,AQ$46,'BAZA DANYCH'!$I:$I,$C58),0)</f>
        <v>2</v>
      </c>
      <c r="AR58" s="117">
        <f>IFERROR(COUNTIFS('BAZA DANYCH'!$E:$E,$B58,'BAZA DANYCH'!$S:$S,AR$46,'BAZA DANYCH'!$I:$I,$C58),0)</f>
        <v>2</v>
      </c>
      <c r="AS58" s="117">
        <f>IFERROR(COUNTIFS('BAZA DANYCH'!$E:$E,$B58,'BAZA DANYCH'!$S:$S,AS$46,'BAZA DANYCH'!$I:$I,$C58),0)</f>
        <v>1</v>
      </c>
      <c r="AT58" s="117">
        <f>IFERROR(COUNTIFS('BAZA DANYCH'!$E:$E,$B58,'BAZA DANYCH'!$S:$S,AT$46,'BAZA DANYCH'!$I:$I,$C58),0)</f>
        <v>1</v>
      </c>
      <c r="AU58" s="118">
        <f t="shared" ca="1" si="23"/>
        <v>17</v>
      </c>
      <c r="AV58" s="16" t="str">
        <f t="shared" si="20"/>
        <v>K6</v>
      </c>
      <c r="AW58" s="16" t="str">
        <f t="shared" si="20"/>
        <v>z Wrocławia</v>
      </c>
      <c r="AX58" s="116">
        <f>IFERROR(AVERAGEIFS('BAZA DANYCH'!$M:$M,'BAZA DANYCH'!$E:$E,$B58,'BAZA DANYCH'!$I:$I,$C58),0)</f>
        <v>481</v>
      </c>
      <c r="AY58" s="117">
        <f>IFERROR(AVERAGEIFS('BAZA DANYCH'!$M:$M,'BAZA DANYCH'!$E:$E,$B58,'BAZA DANYCH'!$S:$S,AY$46,'BAZA DANYCH'!$I:$I,$C58),0)</f>
        <v>456</v>
      </c>
      <c r="AZ58" s="117">
        <f>IFERROR(AVERAGEIFS('BAZA DANYCH'!$M:$M,'BAZA DANYCH'!$E:$E,$B58,'BAZA DANYCH'!$S:$S,AZ$46,'BAZA DANYCH'!$I:$I,$C58),0)</f>
        <v>0</v>
      </c>
      <c r="BA58" s="117">
        <f>IFERROR(AVERAGEIFS('BAZA DANYCH'!$M:$M,'BAZA DANYCH'!$E:$E,$B58,'BAZA DANYCH'!$S:$S,BA$46,'BAZA DANYCH'!$I:$I,$C58),0)</f>
        <v>456</v>
      </c>
      <c r="BB58" s="117">
        <f>IFERROR(AVERAGEIFS('BAZA DANYCH'!$M:$M,'BAZA DANYCH'!$E:$E,$B58,'BAZA DANYCH'!$S:$S,BB$46,'BAZA DANYCH'!$I:$I,$C58),0)</f>
        <v>0</v>
      </c>
      <c r="BC58" s="117">
        <f>IFERROR(AVERAGEIFS('BAZA DANYCH'!$M:$M,'BAZA DANYCH'!$E:$E,$B58,'BAZA DANYCH'!$S:$S,BC$46,'BAZA DANYCH'!$I:$I,$C58),0)</f>
        <v>556</v>
      </c>
      <c r="BD58" s="117">
        <f>IFERROR(AVERAGEIFS('BAZA DANYCH'!$M:$M,'BAZA DANYCH'!$E:$E,$B58,'BAZA DANYCH'!$S:$S,BD$46,'BAZA DANYCH'!$I:$I,$C58),0)</f>
        <v>456</v>
      </c>
      <c r="BE58" s="117">
        <f>IFERROR(AVERAGEIFS('BAZA DANYCH'!$M:$M,'BAZA DANYCH'!$E:$E,$B58,'BAZA DANYCH'!$S:$S,BE$46,'BAZA DANYCH'!$I:$I,$C58),0)</f>
        <v>456</v>
      </c>
      <c r="BF58" s="117">
        <f>IFERROR(AVERAGEIFS('BAZA DANYCH'!$M:$M,'BAZA DANYCH'!$E:$E,$B58,'BAZA DANYCH'!$S:$S,BF$46,'BAZA DANYCH'!$I:$I,$C58),0)</f>
        <v>456</v>
      </c>
      <c r="BG58" s="14"/>
      <c r="BH58" s="98">
        <f t="shared" ca="1" si="24"/>
        <v>9139</v>
      </c>
      <c r="BI58" s="119">
        <f t="shared" ca="1" si="25"/>
        <v>0</v>
      </c>
      <c r="BJ58" s="119">
        <f t="shared" ca="1" si="21"/>
        <v>0</v>
      </c>
      <c r="BK58" s="119">
        <f t="shared" ca="1" si="21"/>
        <v>0</v>
      </c>
      <c r="BL58" s="119">
        <f t="shared" ca="1" si="21"/>
        <v>0</v>
      </c>
      <c r="BM58" s="119">
        <f t="shared" ca="1" si="21"/>
        <v>0</v>
      </c>
      <c r="BN58" s="119">
        <f t="shared" ca="1" si="21"/>
        <v>0</v>
      </c>
      <c r="BO58" s="119">
        <f t="shared" ca="1" si="21"/>
        <v>481</v>
      </c>
      <c r="BP58" s="119">
        <f t="shared" ca="1" si="21"/>
        <v>481</v>
      </c>
      <c r="BQ58" s="119">
        <f t="shared" ca="1" si="21"/>
        <v>481</v>
      </c>
      <c r="BR58" s="119">
        <f t="shared" ca="1" si="21"/>
        <v>481</v>
      </c>
      <c r="BS58" s="119">
        <f t="shared" ca="1" si="21"/>
        <v>481</v>
      </c>
      <c r="BT58" s="119">
        <f t="shared" ca="1" si="21"/>
        <v>481</v>
      </c>
      <c r="BU58" s="119">
        <f t="shared" ca="1" si="21"/>
        <v>481</v>
      </c>
      <c r="BV58" s="119">
        <f t="shared" ca="1" si="21"/>
        <v>481</v>
      </c>
      <c r="BW58" s="119">
        <f t="shared" ca="1" si="21"/>
        <v>481</v>
      </c>
      <c r="BX58" s="119">
        <f t="shared" ca="1" si="21"/>
        <v>481</v>
      </c>
      <c r="BY58" s="119">
        <f t="shared" ca="1" si="21"/>
        <v>962</v>
      </c>
      <c r="BZ58" s="119">
        <f t="shared" ca="1" si="21"/>
        <v>481</v>
      </c>
      <c r="CA58" s="119">
        <f t="shared" ca="1" si="21"/>
        <v>481</v>
      </c>
      <c r="CB58" s="119">
        <f t="shared" ca="1" si="21"/>
        <v>481</v>
      </c>
      <c r="CC58" s="119">
        <f t="shared" ca="1" si="21"/>
        <v>481</v>
      </c>
      <c r="CD58" s="119">
        <f t="shared" ca="1" si="21"/>
        <v>481</v>
      </c>
      <c r="CE58" s="119">
        <f t="shared" ca="1" si="21"/>
        <v>481</v>
      </c>
      <c r="CF58" s="119">
        <f t="shared" ca="1" si="21"/>
        <v>481</v>
      </c>
    </row>
    <row r="59" spans="2:84" x14ac:dyDescent="0.25">
      <c r="B59" s="16" t="str">
        <f>STATYSTYKI!B118</f>
        <v>K6</v>
      </c>
      <c r="C59" s="16" t="str">
        <f>STATYSTYKI!C118</f>
        <v>do Wrocławia</v>
      </c>
      <c r="D59" s="115">
        <f ca="1">IF(BH59=0,0%,D22/BH59)</f>
        <v>0.19774902885682577</v>
      </c>
      <c r="E59" s="115">
        <f t="shared" ca="1" si="31"/>
        <v>0</v>
      </c>
      <c r="F59" s="115">
        <f t="shared" ca="1" si="31"/>
        <v>0</v>
      </c>
      <c r="G59" s="115">
        <f t="shared" ca="1" si="31"/>
        <v>0</v>
      </c>
      <c r="H59" s="115">
        <f t="shared" ca="1" si="31"/>
        <v>0</v>
      </c>
      <c r="I59" s="115">
        <f t="shared" ca="1" si="31"/>
        <v>0</v>
      </c>
      <c r="J59" s="115">
        <f t="shared" ca="1" si="31"/>
        <v>0</v>
      </c>
      <c r="K59" s="115">
        <f t="shared" ca="1" si="31"/>
        <v>0.17334905660377359</v>
      </c>
      <c r="L59" s="115">
        <f t="shared" ca="1" si="31"/>
        <v>0.47051886792452829</v>
      </c>
      <c r="M59" s="115">
        <f t="shared" ca="1" si="31"/>
        <v>0.24351415094339623</v>
      </c>
      <c r="N59" s="115">
        <f t="shared" ca="1" si="31"/>
        <v>0.19398584905660379</v>
      </c>
      <c r="O59" s="115">
        <f t="shared" ca="1" si="31"/>
        <v>0.18573113207547171</v>
      </c>
      <c r="P59" s="115">
        <f t="shared" ca="1" si="31"/>
        <v>0.17128537735849056</v>
      </c>
      <c r="Q59" s="115">
        <f t="shared" ca="1" si="31"/>
        <v>0.16715801886792453</v>
      </c>
      <c r="R59" s="115">
        <f t="shared" ca="1" si="31"/>
        <v>0.18366745283018868</v>
      </c>
      <c r="S59" s="115">
        <f t="shared" ca="1" si="31"/>
        <v>0.23732311320754718</v>
      </c>
      <c r="T59" s="115">
        <f t="shared" ca="1" si="31"/>
        <v>0.28478773584905659</v>
      </c>
      <c r="U59" s="115">
        <f t="shared" ca="1" si="31"/>
        <v>0.31987028301886794</v>
      </c>
      <c r="V59" s="115">
        <f t="shared" ca="1" si="31"/>
        <v>0.25176886792452829</v>
      </c>
      <c r="W59" s="115">
        <f t="shared" ca="1" si="31"/>
        <v>0.18366745283018868</v>
      </c>
      <c r="X59" s="115">
        <f t="shared" ca="1" si="31"/>
        <v>0.11556603773584906</v>
      </c>
      <c r="Y59" s="115">
        <f t="shared" ca="1" si="31"/>
        <v>5.5719339622641514E-2</v>
      </c>
      <c r="Z59" s="115">
        <f t="shared" ca="1" si="31"/>
        <v>3.3018867924528301E-2</v>
      </c>
      <c r="AA59" s="115">
        <f t="shared" ca="1" si="31"/>
        <v>2.0636792452830191E-2</v>
      </c>
      <c r="AB59" s="115">
        <f t="shared" ca="1" si="31"/>
        <v>0</v>
      </c>
      <c r="AD59" s="99"/>
      <c r="AE59" s="14"/>
      <c r="AF59" s="14"/>
      <c r="AG59" s="14"/>
      <c r="AH59" s="14"/>
      <c r="AI59" s="14"/>
      <c r="AJ59" s="16" t="str">
        <f t="shared" si="22"/>
        <v>K6</v>
      </c>
      <c r="AK59" s="16" t="str">
        <f t="shared" si="22"/>
        <v>do Wrocławia</v>
      </c>
      <c r="AL59" s="116">
        <f>IFERROR(AVERAGEIFS('BAZA DANYCH'!$K:$K,'BAZA DANYCH'!$E:$E,$B59,'BAZA DANYCH'!$I:$I,$C59),0)</f>
        <v>150.42857142857142</v>
      </c>
      <c r="AM59" s="117">
        <f>IFERROR(COUNTIFS('BAZA DANYCH'!$E:$E,$B59,'BAZA DANYCH'!$S:$S,AM$46,'BAZA DANYCH'!$I:$I,$C59),0)</f>
        <v>1</v>
      </c>
      <c r="AN59" s="117">
        <f>IFERROR(COUNTIFS('BAZA DANYCH'!$E:$E,$B59,'BAZA DANYCH'!$S:$S,AN$46,'BAZA DANYCH'!$I:$I,$C59),0)</f>
        <v>1</v>
      </c>
      <c r="AO59" s="117">
        <f>IFERROR(COUNTIFS('BAZA DANYCH'!$E:$E,$B59,'BAZA DANYCH'!$S:$S,AO$46,'BAZA DANYCH'!$I:$I,$C59),0)</f>
        <v>1</v>
      </c>
      <c r="AP59" s="117">
        <f>IFERROR(COUNTIFS('BAZA DANYCH'!$E:$E,$B59,'BAZA DANYCH'!$S:$S,AP$46,'BAZA DANYCH'!$I:$I,$C59),0)</f>
        <v>1</v>
      </c>
      <c r="AQ59" s="117">
        <f>IFERROR(COUNTIFS('BAZA DANYCH'!$E:$E,$B59,'BAZA DANYCH'!$S:$S,AQ$46,'BAZA DANYCH'!$I:$I,$C59),0)</f>
        <v>1</v>
      </c>
      <c r="AR59" s="117">
        <f>IFERROR(COUNTIFS('BAZA DANYCH'!$E:$E,$B59,'BAZA DANYCH'!$S:$S,AR$46,'BAZA DANYCH'!$I:$I,$C59),0)</f>
        <v>1</v>
      </c>
      <c r="AS59" s="117">
        <f>IFERROR(COUNTIFS('BAZA DANYCH'!$E:$E,$B59,'BAZA DANYCH'!$S:$S,AS$46,'BAZA DANYCH'!$I:$I,$C59),0)</f>
        <v>1</v>
      </c>
      <c r="AT59" s="117">
        <f>IFERROR(COUNTIFS('BAZA DANYCH'!$E:$E,$B59,'BAZA DANYCH'!$S:$S,AT$46,'BAZA DANYCH'!$I:$I,$C59),0)</f>
        <v>0</v>
      </c>
      <c r="AU59" s="118">
        <f t="shared" ca="1" si="23"/>
        <v>15</v>
      </c>
      <c r="AV59" s="16" t="str">
        <f t="shared" si="20"/>
        <v>K6</v>
      </c>
      <c r="AW59" s="16" t="str">
        <f t="shared" si="20"/>
        <v>do Wrocławia</v>
      </c>
      <c r="AX59" s="116">
        <f>IFERROR(AVERAGEIFS('BAZA DANYCH'!$M:$M,'BAZA DANYCH'!$E:$E,$B59,'BAZA DANYCH'!$I:$I,$C59),0)</f>
        <v>484.57142857142856</v>
      </c>
      <c r="AY59" s="117">
        <f>IFERROR(AVERAGEIFS('BAZA DANYCH'!$M:$M,'BAZA DANYCH'!$E:$E,$B59,'BAZA DANYCH'!$S:$S,AY$46,'BAZA DANYCH'!$I:$I,$C59),0)</f>
        <v>456</v>
      </c>
      <c r="AZ59" s="117">
        <f>IFERROR(AVERAGEIFS('BAZA DANYCH'!$M:$M,'BAZA DANYCH'!$E:$E,$B59,'BAZA DANYCH'!$S:$S,AZ$46,'BAZA DANYCH'!$I:$I,$C59),0)</f>
        <v>456</v>
      </c>
      <c r="BA59" s="117">
        <f>IFERROR(AVERAGEIFS('BAZA DANYCH'!$M:$M,'BAZA DANYCH'!$E:$E,$B59,'BAZA DANYCH'!$S:$S,BA$46,'BAZA DANYCH'!$I:$I,$C59),0)</f>
        <v>656</v>
      </c>
      <c r="BB59" s="117">
        <f>IFERROR(AVERAGEIFS('BAZA DANYCH'!$M:$M,'BAZA DANYCH'!$E:$E,$B59,'BAZA DANYCH'!$S:$S,BB$46,'BAZA DANYCH'!$I:$I,$C59),0)</f>
        <v>456</v>
      </c>
      <c r="BC59" s="117">
        <f>IFERROR(AVERAGEIFS('BAZA DANYCH'!$M:$M,'BAZA DANYCH'!$E:$E,$B59,'BAZA DANYCH'!$S:$S,BC$46,'BAZA DANYCH'!$I:$I,$C59),0)</f>
        <v>456</v>
      </c>
      <c r="BD59" s="117">
        <f>IFERROR(AVERAGEIFS('BAZA DANYCH'!$M:$M,'BAZA DANYCH'!$E:$E,$B59,'BAZA DANYCH'!$S:$S,BD$46,'BAZA DANYCH'!$I:$I,$C59),0)</f>
        <v>456</v>
      </c>
      <c r="BE59" s="117">
        <f>IFERROR(AVERAGEIFS('BAZA DANYCH'!$M:$M,'BAZA DANYCH'!$E:$E,$B59,'BAZA DANYCH'!$S:$S,BE$46,'BAZA DANYCH'!$I:$I,$C59),0)</f>
        <v>456</v>
      </c>
      <c r="BF59" s="117">
        <f>IFERROR(AVERAGEIFS('BAZA DANYCH'!$M:$M,'BAZA DANYCH'!$E:$E,$B59,'BAZA DANYCH'!$S:$S,BF$46,'BAZA DANYCH'!$I:$I,$C59),0)</f>
        <v>0</v>
      </c>
      <c r="BG59" s="14"/>
      <c r="BH59" s="98">
        <f t="shared" ca="1" si="24"/>
        <v>8237.7142857142844</v>
      </c>
      <c r="BI59" s="119">
        <f t="shared" ca="1" si="25"/>
        <v>0</v>
      </c>
      <c r="BJ59" s="119">
        <f t="shared" ca="1" si="21"/>
        <v>0</v>
      </c>
      <c r="BK59" s="119">
        <f t="shared" ca="1" si="21"/>
        <v>0</v>
      </c>
      <c r="BL59" s="119">
        <f t="shared" ref="BL59:CA65" ca="1" si="32">ROUND(BL$45*$AU59,0)*$AX59</f>
        <v>0</v>
      </c>
      <c r="BM59" s="119">
        <f t="shared" ca="1" si="32"/>
        <v>0</v>
      </c>
      <c r="BN59" s="119">
        <f t="shared" ca="1" si="32"/>
        <v>0</v>
      </c>
      <c r="BO59" s="119">
        <f t="shared" ca="1" si="32"/>
        <v>484.57142857142856</v>
      </c>
      <c r="BP59" s="119">
        <f t="shared" ca="1" si="32"/>
        <v>484.57142857142856</v>
      </c>
      <c r="BQ59" s="119">
        <f t="shared" ca="1" si="32"/>
        <v>484.57142857142856</v>
      </c>
      <c r="BR59" s="119">
        <f t="shared" ca="1" si="32"/>
        <v>484.57142857142856</v>
      </c>
      <c r="BS59" s="119">
        <f t="shared" ca="1" si="32"/>
        <v>484.57142857142856</v>
      </c>
      <c r="BT59" s="119">
        <f t="shared" ca="1" si="32"/>
        <v>484.57142857142856</v>
      </c>
      <c r="BU59" s="119">
        <f t="shared" ca="1" si="32"/>
        <v>484.57142857142856</v>
      </c>
      <c r="BV59" s="119">
        <f t="shared" ca="1" si="32"/>
        <v>484.57142857142856</v>
      </c>
      <c r="BW59" s="119">
        <f t="shared" ca="1" si="32"/>
        <v>484.57142857142856</v>
      </c>
      <c r="BX59" s="119">
        <f t="shared" ca="1" si="32"/>
        <v>484.57142857142856</v>
      </c>
      <c r="BY59" s="119">
        <f t="shared" ca="1" si="32"/>
        <v>484.57142857142856</v>
      </c>
      <c r="BZ59" s="119">
        <f t="shared" ca="1" si="32"/>
        <v>484.57142857142856</v>
      </c>
      <c r="CA59" s="119">
        <f t="shared" ca="1" si="32"/>
        <v>484.57142857142856</v>
      </c>
      <c r="CB59" s="119">
        <f t="shared" ref="CB59:CF65" ca="1" si="33">ROUND(CB$45*$AU59,0)*$AX59</f>
        <v>484.57142857142856</v>
      </c>
      <c r="CC59" s="119">
        <f t="shared" ca="1" si="33"/>
        <v>484.57142857142856</v>
      </c>
      <c r="CD59" s="119">
        <f t="shared" ca="1" si="33"/>
        <v>484.57142857142856</v>
      </c>
      <c r="CE59" s="119">
        <f t="shared" ca="1" si="33"/>
        <v>484.57142857142856</v>
      </c>
      <c r="CF59" s="119">
        <f t="shared" ca="1" si="33"/>
        <v>0</v>
      </c>
    </row>
    <row r="60" spans="2:84" x14ac:dyDescent="0.25">
      <c r="B60" s="16" t="str">
        <f>STATYSTYKI!B119</f>
        <v>K7</v>
      </c>
      <c r="C60" s="16" t="str">
        <f>STATYSTYKI!C119</f>
        <v>z Wrocławia</v>
      </c>
      <c r="D60" s="115">
        <f ca="1">IF(BH60=0,0%,D24/BH60)</f>
        <v>0.18567251461988304</v>
      </c>
      <c r="E60" s="115">
        <f t="shared" ref="E60:AB61" ca="1" si="34">IF(BI60=0,0%,E24/BI60)</f>
        <v>0</v>
      </c>
      <c r="F60" s="115">
        <f t="shared" ca="1" si="34"/>
        <v>0</v>
      </c>
      <c r="G60" s="115">
        <f t="shared" ca="1" si="34"/>
        <v>0</v>
      </c>
      <c r="H60" s="115">
        <f t="shared" ca="1" si="34"/>
        <v>0</v>
      </c>
      <c r="I60" s="115">
        <f t="shared" ca="1" si="34"/>
        <v>1.0964912280701754E-2</v>
      </c>
      <c r="J60" s="115">
        <f t="shared" ca="1" si="34"/>
        <v>8.1140350877192985E-2</v>
      </c>
      <c r="K60" s="115">
        <f t="shared" ca="1" si="34"/>
        <v>0.25877192982456143</v>
      </c>
      <c r="L60" s="115">
        <f t="shared" ca="1" si="34"/>
        <v>0.35087719298245612</v>
      </c>
      <c r="M60" s="115">
        <f t="shared" ca="1" si="34"/>
        <v>0.18092105263157895</v>
      </c>
      <c r="N60" s="115">
        <f t="shared" ca="1" si="34"/>
        <v>0.28947368421052633</v>
      </c>
      <c r="O60" s="115">
        <f t="shared" ca="1" si="34"/>
        <v>0.27631578947368424</v>
      </c>
      <c r="P60" s="115">
        <f t="shared" ca="1" si="34"/>
        <v>0.25657894736842107</v>
      </c>
      <c r="Q60" s="115">
        <f t="shared" ca="1" si="34"/>
        <v>0.25</v>
      </c>
      <c r="R60" s="115">
        <f t="shared" ca="1" si="34"/>
        <v>0.27192982456140352</v>
      </c>
      <c r="S60" s="115">
        <f t="shared" ca="1" si="34"/>
        <v>0.17653508771929824</v>
      </c>
      <c r="T60" s="115">
        <f t="shared" ca="1" si="34"/>
        <v>0.21162280701754385</v>
      </c>
      <c r="U60" s="115">
        <f t="shared" ca="1" si="34"/>
        <v>0.23903508771929824</v>
      </c>
      <c r="V60" s="115">
        <f t="shared" ca="1" si="34"/>
        <v>0.1875</v>
      </c>
      <c r="W60" s="115">
        <f t="shared" ca="1" si="34"/>
        <v>0.13706140350877194</v>
      </c>
      <c r="X60" s="115">
        <f t="shared" ca="1" si="34"/>
        <v>0.17324561403508773</v>
      </c>
      <c r="Y60" s="115">
        <f t="shared" ca="1" si="34"/>
        <v>8.3333333333333329E-2</v>
      </c>
      <c r="Z60" s="115">
        <f t="shared" ca="1" si="34"/>
        <v>4.8245614035087717E-2</v>
      </c>
      <c r="AA60" s="115">
        <f t="shared" ca="1" si="34"/>
        <v>3.2894736842105261E-2</v>
      </c>
      <c r="AB60" s="115">
        <f t="shared" ca="1" si="34"/>
        <v>8.771929824561403E-3</v>
      </c>
      <c r="AD60" s="99"/>
      <c r="AE60" s="14"/>
      <c r="AF60" s="14"/>
      <c r="AG60" s="14"/>
      <c r="AH60" s="14"/>
      <c r="AI60" s="14"/>
      <c r="AJ60" s="16" t="str">
        <f t="shared" si="22"/>
        <v>K7</v>
      </c>
      <c r="AK60" s="16" t="str">
        <f t="shared" si="22"/>
        <v>z Wrocławia</v>
      </c>
      <c r="AL60" s="116">
        <f>IFERROR(AVERAGEIFS('BAZA DANYCH'!$K:$K,'BAZA DANYCH'!$E:$E,$B60,'BAZA DANYCH'!$I:$I,$C60),0)</f>
        <v>121.91666666666667</v>
      </c>
      <c r="AM60" s="117">
        <f>IFERROR(COUNTIFS('BAZA DANYCH'!$E:$E,$B60,'BAZA DANYCH'!$S:$S,AM$46,'BAZA DANYCH'!$I:$I,$C60),0)</f>
        <v>2</v>
      </c>
      <c r="AN60" s="117">
        <f>IFERROR(COUNTIFS('BAZA DANYCH'!$E:$E,$B60,'BAZA DANYCH'!$S:$S,AN$46,'BAZA DANYCH'!$I:$I,$C60),0)</f>
        <v>1</v>
      </c>
      <c r="AO60" s="117">
        <f>IFERROR(COUNTIFS('BAZA DANYCH'!$E:$E,$B60,'BAZA DANYCH'!$S:$S,AO$46,'BAZA DANYCH'!$I:$I,$C60),0)</f>
        <v>1</v>
      </c>
      <c r="AP60" s="117">
        <f>IFERROR(COUNTIFS('BAZA DANYCH'!$E:$E,$B60,'BAZA DANYCH'!$S:$S,AP$46,'BAZA DANYCH'!$I:$I,$C60),0)</f>
        <v>0</v>
      </c>
      <c r="AQ60" s="117">
        <f>IFERROR(COUNTIFS('BAZA DANYCH'!$E:$E,$B60,'BAZA DANYCH'!$S:$S,AQ$46,'BAZA DANYCH'!$I:$I,$C60),0)</f>
        <v>2</v>
      </c>
      <c r="AR60" s="117">
        <f>IFERROR(COUNTIFS('BAZA DANYCH'!$E:$E,$B60,'BAZA DANYCH'!$S:$S,AR$46,'BAZA DANYCH'!$I:$I,$C60),0)</f>
        <v>2</v>
      </c>
      <c r="AS60" s="117">
        <f>IFERROR(COUNTIFS('BAZA DANYCH'!$E:$E,$B60,'BAZA DANYCH'!$S:$S,AS$46,'BAZA DANYCH'!$I:$I,$C60),0)</f>
        <v>2</v>
      </c>
      <c r="AT60" s="117">
        <f>IFERROR(COUNTIFS('BAZA DANYCH'!$E:$E,$B60,'BAZA DANYCH'!$S:$S,AT$46,'BAZA DANYCH'!$I:$I,$C60),0)</f>
        <v>2</v>
      </c>
      <c r="AU60" s="118">
        <f t="shared" ca="1" si="23"/>
        <v>25</v>
      </c>
      <c r="AV60" s="16" t="str">
        <f t="shared" si="20"/>
        <v>K7</v>
      </c>
      <c r="AW60" s="16" t="str">
        <f t="shared" si="20"/>
        <v>z Wrocławia</v>
      </c>
      <c r="AX60" s="116">
        <f>IFERROR(AVERAGEIFS('BAZA DANYCH'!$M:$M,'BAZA DANYCH'!$E:$E,$B60,'BAZA DANYCH'!$I:$I,$C60),0)</f>
        <v>456</v>
      </c>
      <c r="AY60" s="117">
        <f>IFERROR(AVERAGEIFS('BAZA DANYCH'!$M:$M,'BAZA DANYCH'!$E:$E,$B60,'BAZA DANYCH'!$S:$S,AY$46,'BAZA DANYCH'!$I:$I,$C60),0)</f>
        <v>456</v>
      </c>
      <c r="AZ60" s="117">
        <f>IFERROR(AVERAGEIFS('BAZA DANYCH'!$M:$M,'BAZA DANYCH'!$E:$E,$B60,'BAZA DANYCH'!$S:$S,AZ$46,'BAZA DANYCH'!$I:$I,$C60),0)</f>
        <v>456</v>
      </c>
      <c r="BA60" s="117">
        <f>IFERROR(AVERAGEIFS('BAZA DANYCH'!$M:$M,'BAZA DANYCH'!$E:$E,$B60,'BAZA DANYCH'!$S:$S,BA$46,'BAZA DANYCH'!$I:$I,$C60),0)</f>
        <v>456</v>
      </c>
      <c r="BB60" s="117">
        <f>IFERROR(AVERAGEIFS('BAZA DANYCH'!$M:$M,'BAZA DANYCH'!$E:$E,$B60,'BAZA DANYCH'!$S:$S,BB$46,'BAZA DANYCH'!$I:$I,$C60),0)</f>
        <v>0</v>
      </c>
      <c r="BC60" s="117">
        <f>IFERROR(AVERAGEIFS('BAZA DANYCH'!$M:$M,'BAZA DANYCH'!$E:$E,$B60,'BAZA DANYCH'!$S:$S,BC$46,'BAZA DANYCH'!$I:$I,$C60),0)</f>
        <v>456</v>
      </c>
      <c r="BD60" s="117">
        <f>IFERROR(AVERAGEIFS('BAZA DANYCH'!$M:$M,'BAZA DANYCH'!$E:$E,$B60,'BAZA DANYCH'!$S:$S,BD$46,'BAZA DANYCH'!$I:$I,$C60),0)</f>
        <v>456</v>
      </c>
      <c r="BE60" s="117">
        <f>IFERROR(AVERAGEIFS('BAZA DANYCH'!$M:$M,'BAZA DANYCH'!$E:$E,$B60,'BAZA DANYCH'!$S:$S,BE$46,'BAZA DANYCH'!$I:$I,$C60),0)</f>
        <v>456</v>
      </c>
      <c r="BF60" s="117">
        <f>IFERROR(AVERAGEIFS('BAZA DANYCH'!$M:$M,'BAZA DANYCH'!$E:$E,$B60,'BAZA DANYCH'!$S:$S,BF$46,'BAZA DANYCH'!$I:$I,$C60),0)</f>
        <v>456</v>
      </c>
      <c r="BG60" s="14"/>
      <c r="BH60" s="98">
        <f t="shared" ca="1" si="24"/>
        <v>12312</v>
      </c>
      <c r="BI60" s="119">
        <f t="shared" ca="1" si="25"/>
        <v>0</v>
      </c>
      <c r="BJ60" s="119">
        <f t="shared" ca="1" si="25"/>
        <v>0</v>
      </c>
      <c r="BK60" s="119">
        <f t="shared" ca="1" si="25"/>
        <v>0</v>
      </c>
      <c r="BL60" s="119">
        <f t="shared" ca="1" si="25"/>
        <v>0</v>
      </c>
      <c r="BM60" s="119">
        <f t="shared" ca="1" si="25"/>
        <v>456</v>
      </c>
      <c r="BN60" s="119">
        <f t="shared" ca="1" si="25"/>
        <v>456</v>
      </c>
      <c r="BO60" s="119">
        <f t="shared" ca="1" si="25"/>
        <v>456</v>
      </c>
      <c r="BP60" s="119">
        <f t="shared" ca="1" si="25"/>
        <v>912</v>
      </c>
      <c r="BQ60" s="119">
        <f t="shared" ca="1" si="25"/>
        <v>912</v>
      </c>
      <c r="BR60" s="119">
        <f t="shared" ca="1" si="25"/>
        <v>456</v>
      </c>
      <c r="BS60" s="119">
        <f t="shared" ca="1" si="25"/>
        <v>456</v>
      </c>
      <c r="BT60" s="119">
        <f t="shared" ca="1" si="25"/>
        <v>456</v>
      </c>
      <c r="BU60" s="119">
        <f t="shared" ca="1" si="25"/>
        <v>456</v>
      </c>
      <c r="BV60" s="119">
        <f t="shared" ca="1" si="25"/>
        <v>456</v>
      </c>
      <c r="BW60" s="119">
        <f t="shared" ca="1" si="25"/>
        <v>912</v>
      </c>
      <c r="BX60" s="119">
        <f t="shared" ca="1" si="25"/>
        <v>912</v>
      </c>
      <c r="BY60" s="119">
        <f t="shared" ca="1" si="32"/>
        <v>912</v>
      </c>
      <c r="BZ60" s="119">
        <f t="shared" ca="1" si="32"/>
        <v>912</v>
      </c>
      <c r="CA60" s="119">
        <f t="shared" ca="1" si="32"/>
        <v>912</v>
      </c>
      <c r="CB60" s="119">
        <f t="shared" ca="1" si="33"/>
        <v>456</v>
      </c>
      <c r="CC60" s="119">
        <f t="shared" ca="1" si="33"/>
        <v>456</v>
      </c>
      <c r="CD60" s="119">
        <f t="shared" ca="1" si="33"/>
        <v>456</v>
      </c>
      <c r="CE60" s="119">
        <f t="shared" ca="1" si="33"/>
        <v>456</v>
      </c>
      <c r="CF60" s="119">
        <f t="shared" ca="1" si="33"/>
        <v>456</v>
      </c>
    </row>
    <row r="61" spans="2:84" x14ac:dyDescent="0.25">
      <c r="B61" s="16" t="str">
        <f>STATYSTYKI!B120</f>
        <v>K7</v>
      </c>
      <c r="C61" s="16" t="str">
        <f>STATYSTYKI!C120</f>
        <v>do Wrocławia</v>
      </c>
      <c r="D61" s="115">
        <f ca="1">IF(BH61=0,0%,D25/BH61)</f>
        <v>0.16072443181818183</v>
      </c>
      <c r="E61" s="115">
        <f t="shared" ca="1" si="34"/>
        <v>0</v>
      </c>
      <c r="F61" s="115">
        <f t="shared" ca="1" si="34"/>
        <v>0</v>
      </c>
      <c r="G61" s="115">
        <f t="shared" ca="1" si="34"/>
        <v>0</v>
      </c>
      <c r="H61" s="115">
        <f t="shared" ca="1" si="34"/>
        <v>0</v>
      </c>
      <c r="I61" s="115">
        <f t="shared" ca="1" si="34"/>
        <v>1.0653409090909092E-2</v>
      </c>
      <c r="J61" s="115">
        <f t="shared" ca="1" si="34"/>
        <v>7.6704545454545456E-2</v>
      </c>
      <c r="K61" s="115">
        <f t="shared" ca="1" si="34"/>
        <v>0.24928977272727273</v>
      </c>
      <c r="L61" s="115">
        <f t="shared" ca="1" si="34"/>
        <v>0.33771306818181818</v>
      </c>
      <c r="M61" s="115">
        <f t="shared" ca="1" si="34"/>
        <v>0.17471590909090909</v>
      </c>
      <c r="N61" s="115">
        <f t="shared" ca="1" si="34"/>
        <v>0.13849431818181818</v>
      </c>
      <c r="O61" s="115">
        <f t="shared" ca="1" si="34"/>
        <v>0.26633522727272729</v>
      </c>
      <c r="P61" s="115">
        <f t="shared" ca="1" si="34"/>
        <v>0.24502840909090909</v>
      </c>
      <c r="Q61" s="115">
        <f t="shared" ca="1" si="34"/>
        <v>0.24076704545454547</v>
      </c>
      <c r="R61" s="115">
        <f t="shared" ca="1" si="34"/>
        <v>0.26207386363636365</v>
      </c>
      <c r="S61" s="115">
        <f t="shared" ca="1" si="34"/>
        <v>0.17045454545454547</v>
      </c>
      <c r="T61" s="115">
        <f t="shared" ca="1" si="34"/>
        <v>0.20348011363636365</v>
      </c>
      <c r="U61" s="115">
        <f t="shared" ca="1" si="34"/>
        <v>0.15340909090909091</v>
      </c>
      <c r="V61" s="115">
        <f t="shared" ca="1" si="34"/>
        <v>0.18004261363636365</v>
      </c>
      <c r="W61" s="115">
        <f t="shared" ca="1" si="34"/>
        <v>0.13210227272727273</v>
      </c>
      <c r="X61" s="115">
        <f t="shared" ca="1" si="34"/>
        <v>8.3096590909090912E-2</v>
      </c>
      <c r="Y61" s="115">
        <f t="shared" ca="1" si="34"/>
        <v>8.0965909090909088E-2</v>
      </c>
      <c r="Z61" s="115">
        <f t="shared" ca="1" si="34"/>
        <v>4.6875E-2</v>
      </c>
      <c r="AA61" s="115">
        <f t="shared" ca="1" si="34"/>
        <v>3.1960227272727272E-2</v>
      </c>
      <c r="AB61" s="115">
        <f t="shared" ca="1" si="34"/>
        <v>8.5227272727272738E-3</v>
      </c>
      <c r="AD61" s="99"/>
      <c r="AE61" s="14"/>
      <c r="AF61" s="14"/>
      <c r="AG61" s="14"/>
      <c r="AH61" s="14"/>
      <c r="AI61" s="14"/>
      <c r="AJ61" s="16" t="str">
        <f t="shared" si="22"/>
        <v>K7</v>
      </c>
      <c r="AK61" s="16" t="str">
        <f t="shared" si="22"/>
        <v>do Wrocławia</v>
      </c>
      <c r="AL61" s="116">
        <f>IFERROR(AVERAGEIFS('BAZA DANYCH'!$K:$K,'BAZA DANYCH'!$E:$E,$B61,'BAZA DANYCH'!$I:$I,$C61),0)</f>
        <v>105.4</v>
      </c>
      <c r="AM61" s="117">
        <f>IFERROR(COUNTIFS('BAZA DANYCH'!$E:$E,$B61,'BAZA DANYCH'!$S:$S,AM$46,'BAZA DANYCH'!$I:$I,$C61),0)</f>
        <v>1</v>
      </c>
      <c r="AN61" s="117">
        <f>IFERROR(COUNTIFS('BAZA DANYCH'!$E:$E,$B61,'BAZA DANYCH'!$S:$S,AN$46,'BAZA DANYCH'!$I:$I,$C61),0)</f>
        <v>2</v>
      </c>
      <c r="AO61" s="117">
        <f>IFERROR(COUNTIFS('BAZA DANYCH'!$E:$E,$B61,'BAZA DANYCH'!$S:$S,AO$46,'BAZA DANYCH'!$I:$I,$C61),0)</f>
        <v>2</v>
      </c>
      <c r="AP61" s="117">
        <f>IFERROR(COUNTIFS('BAZA DANYCH'!$E:$E,$B61,'BAZA DANYCH'!$S:$S,AP$46,'BAZA DANYCH'!$I:$I,$C61),0)</f>
        <v>2</v>
      </c>
      <c r="AQ61" s="117">
        <f>IFERROR(COUNTIFS('BAZA DANYCH'!$E:$E,$B61,'BAZA DANYCH'!$S:$S,AQ$46,'BAZA DANYCH'!$I:$I,$C61),0)</f>
        <v>2</v>
      </c>
      <c r="AR61" s="117">
        <f>IFERROR(COUNTIFS('BAZA DANYCH'!$E:$E,$B61,'BAZA DANYCH'!$S:$S,AR$46,'BAZA DANYCH'!$I:$I,$C61),0)</f>
        <v>1</v>
      </c>
      <c r="AS61" s="117">
        <f>IFERROR(COUNTIFS('BAZA DANYCH'!$E:$E,$B61,'BAZA DANYCH'!$S:$S,AS$46,'BAZA DANYCH'!$I:$I,$C61),0)</f>
        <v>1</v>
      </c>
      <c r="AT61" s="117">
        <f>IFERROR(COUNTIFS('BAZA DANYCH'!$E:$E,$B61,'BAZA DANYCH'!$S:$S,AT$46,'BAZA DANYCH'!$I:$I,$C61),0)</f>
        <v>3</v>
      </c>
      <c r="AU61" s="118">
        <f t="shared" ca="1" si="23"/>
        <v>30</v>
      </c>
      <c r="AV61" s="16" t="str">
        <f t="shared" si="20"/>
        <v>K7</v>
      </c>
      <c r="AW61" s="16" t="str">
        <f t="shared" si="20"/>
        <v>do Wrocławia</v>
      </c>
      <c r="AX61" s="116">
        <f>IFERROR(AVERAGEIFS('BAZA DANYCH'!$M:$M,'BAZA DANYCH'!$E:$E,$B61,'BAZA DANYCH'!$I:$I,$C61),0)</f>
        <v>469.33333333333331</v>
      </c>
      <c r="AY61" s="117">
        <f>IFERROR(AVERAGEIFS('BAZA DANYCH'!$M:$M,'BAZA DANYCH'!$E:$E,$B61,'BAZA DANYCH'!$S:$S,AY$46,'BAZA DANYCH'!$I:$I,$C61),0)</f>
        <v>456</v>
      </c>
      <c r="AZ61" s="117">
        <f>IFERROR(AVERAGEIFS('BAZA DANYCH'!$M:$M,'BAZA DANYCH'!$E:$E,$B61,'BAZA DANYCH'!$S:$S,AZ$46,'BAZA DANYCH'!$I:$I,$C61),0)</f>
        <v>456</v>
      </c>
      <c r="BA61" s="117">
        <f>IFERROR(AVERAGEIFS('BAZA DANYCH'!$M:$M,'BAZA DANYCH'!$E:$E,$B61,'BAZA DANYCH'!$S:$S,BA$46,'BAZA DANYCH'!$I:$I,$C61),0)</f>
        <v>456</v>
      </c>
      <c r="BB61" s="117">
        <f>IFERROR(AVERAGEIFS('BAZA DANYCH'!$M:$M,'BAZA DANYCH'!$E:$E,$B61,'BAZA DANYCH'!$S:$S,BB$46,'BAZA DANYCH'!$I:$I,$C61),0)</f>
        <v>456</v>
      </c>
      <c r="BC61" s="117">
        <f>IFERROR(AVERAGEIFS('BAZA DANYCH'!$M:$M,'BAZA DANYCH'!$E:$E,$B61,'BAZA DANYCH'!$S:$S,BC$46,'BAZA DANYCH'!$I:$I,$C61),0)</f>
        <v>456</v>
      </c>
      <c r="BD61" s="117">
        <f>IFERROR(AVERAGEIFS('BAZA DANYCH'!$M:$M,'BAZA DANYCH'!$E:$E,$B61,'BAZA DANYCH'!$S:$S,BD$46,'BAZA DANYCH'!$I:$I,$C61),0)</f>
        <v>456</v>
      </c>
      <c r="BE61" s="117">
        <f>IFERROR(AVERAGEIFS('BAZA DANYCH'!$M:$M,'BAZA DANYCH'!$E:$E,$B61,'BAZA DANYCH'!$S:$S,BE$46,'BAZA DANYCH'!$I:$I,$C61),0)</f>
        <v>656</v>
      </c>
      <c r="BF61" s="117">
        <f>IFERROR(AVERAGEIFS('BAZA DANYCH'!$M:$M,'BAZA DANYCH'!$E:$E,$B61,'BAZA DANYCH'!$S:$S,BF$46,'BAZA DANYCH'!$I:$I,$C61),0)</f>
        <v>456</v>
      </c>
      <c r="BG61" s="14"/>
      <c r="BH61" s="98">
        <f t="shared" ca="1" si="24"/>
        <v>14080</v>
      </c>
      <c r="BI61" s="119">
        <f t="shared" ca="1" si="25"/>
        <v>0</v>
      </c>
      <c r="BJ61" s="119">
        <f t="shared" ca="1" si="25"/>
        <v>0</v>
      </c>
      <c r="BK61" s="119">
        <f t="shared" ca="1" si="25"/>
        <v>0</v>
      </c>
      <c r="BL61" s="119">
        <f t="shared" ca="1" si="25"/>
        <v>0</v>
      </c>
      <c r="BM61" s="119">
        <f t="shared" ca="1" si="25"/>
        <v>469.33333333333331</v>
      </c>
      <c r="BN61" s="119">
        <f t="shared" ca="1" si="25"/>
        <v>469.33333333333331</v>
      </c>
      <c r="BO61" s="119">
        <f t="shared" ca="1" si="25"/>
        <v>469.33333333333331</v>
      </c>
      <c r="BP61" s="119">
        <f t="shared" ca="1" si="25"/>
        <v>938.66666666666663</v>
      </c>
      <c r="BQ61" s="119">
        <f t="shared" ca="1" si="25"/>
        <v>938.66666666666663</v>
      </c>
      <c r="BR61" s="119">
        <f t="shared" ca="1" si="25"/>
        <v>938.66666666666663</v>
      </c>
      <c r="BS61" s="119">
        <f t="shared" ca="1" si="25"/>
        <v>469.33333333333331</v>
      </c>
      <c r="BT61" s="119">
        <f t="shared" ca="1" si="25"/>
        <v>469.33333333333331</v>
      </c>
      <c r="BU61" s="119">
        <f t="shared" ca="1" si="25"/>
        <v>469.33333333333331</v>
      </c>
      <c r="BV61" s="119">
        <f t="shared" ca="1" si="25"/>
        <v>469.33333333333331</v>
      </c>
      <c r="BW61" s="119">
        <f t="shared" ca="1" si="25"/>
        <v>938.66666666666663</v>
      </c>
      <c r="BX61" s="119">
        <f t="shared" ca="1" si="25"/>
        <v>938.66666666666663</v>
      </c>
      <c r="BY61" s="119">
        <f t="shared" ca="1" si="32"/>
        <v>1408</v>
      </c>
      <c r="BZ61" s="119">
        <f t="shared" ca="1" si="32"/>
        <v>938.66666666666663</v>
      </c>
      <c r="CA61" s="119">
        <f t="shared" ca="1" si="32"/>
        <v>938.66666666666663</v>
      </c>
      <c r="CB61" s="119">
        <f t="shared" ca="1" si="33"/>
        <v>938.66666666666663</v>
      </c>
      <c r="CC61" s="119">
        <f t="shared" ca="1" si="33"/>
        <v>469.33333333333331</v>
      </c>
      <c r="CD61" s="119">
        <f t="shared" ca="1" si="33"/>
        <v>469.33333333333331</v>
      </c>
      <c r="CE61" s="119">
        <f t="shared" ca="1" si="33"/>
        <v>469.33333333333331</v>
      </c>
      <c r="CF61" s="119">
        <f t="shared" ca="1" si="33"/>
        <v>469.33333333333331</v>
      </c>
    </row>
    <row r="62" spans="2:84" x14ac:dyDescent="0.25">
      <c r="B62" s="16" t="str">
        <f>STATYSTYKI!B121</f>
        <v>K8</v>
      </c>
      <c r="C62" s="16" t="str">
        <f>STATYSTYKI!C121</f>
        <v>do Wrocławia</v>
      </c>
      <c r="D62" s="115">
        <f ca="1">IF(BH62=0,0%,D27/BH62)</f>
        <v>0.26455342902711326</v>
      </c>
      <c r="E62" s="115">
        <f t="shared" ref="E62:AB63" ca="1" si="35">IF(BI62=0,0%,E27/BI62)</f>
        <v>0</v>
      </c>
      <c r="F62" s="115">
        <f t="shared" ca="1" si="35"/>
        <v>0</v>
      </c>
      <c r="G62" s="115">
        <f t="shared" ca="1" si="35"/>
        <v>0</v>
      </c>
      <c r="H62" s="115">
        <f t="shared" ca="1" si="35"/>
        <v>0</v>
      </c>
      <c r="I62" s="115">
        <f t="shared" ca="1" si="35"/>
        <v>0</v>
      </c>
      <c r="J62" s="115">
        <f t="shared" ca="1" si="35"/>
        <v>9.4298245614035089E-2</v>
      </c>
      <c r="K62" s="115">
        <f t="shared" ca="1" si="35"/>
        <v>0.30043859649122806</v>
      </c>
      <c r="L62" s="115">
        <f t="shared" ca="1" si="35"/>
        <v>0.81359649122807021</v>
      </c>
      <c r="M62" s="115">
        <f t="shared" ca="1" si="35"/>
        <v>0.42105263157894735</v>
      </c>
      <c r="N62" s="115">
        <f t="shared" ca="1" si="35"/>
        <v>0.33552631578947367</v>
      </c>
      <c r="O62" s="115">
        <f t="shared" ca="1" si="35"/>
        <v>0.32236842105263158</v>
      </c>
      <c r="P62" s="115">
        <f t="shared" ca="1" si="35"/>
        <v>0.29605263157894735</v>
      </c>
      <c r="Q62" s="115">
        <f t="shared" ca="1" si="35"/>
        <v>0.28947368421052633</v>
      </c>
      <c r="R62" s="115">
        <f t="shared" ca="1" si="35"/>
        <v>0.31578947368421051</v>
      </c>
      <c r="S62" s="115">
        <f t="shared" ca="1" si="35"/>
        <v>0.41008771929824561</v>
      </c>
      <c r="T62" s="115">
        <f t="shared" ca="1" si="35"/>
        <v>0.24561403508771928</v>
      </c>
      <c r="U62" s="115">
        <f t="shared" ca="1" si="35"/>
        <v>0.27741228070175439</v>
      </c>
      <c r="V62" s="115">
        <f t="shared" ca="1" si="35"/>
        <v>0.21710526315789475</v>
      </c>
      <c r="W62" s="115">
        <f t="shared" ca="1" si="35"/>
        <v>0.32017543859649122</v>
      </c>
      <c r="X62" s="115">
        <f t="shared" ca="1" si="35"/>
        <v>0.20175438596491227</v>
      </c>
      <c r="Y62" s="115">
        <f t="shared" ca="1" si="35"/>
        <v>9.6491228070175433E-2</v>
      </c>
      <c r="Z62" s="115">
        <f t="shared" ca="1" si="35"/>
        <v>5.701754385964912E-2</v>
      </c>
      <c r="AA62" s="115">
        <f t="shared" ca="1" si="35"/>
        <v>3.7280701754385963E-2</v>
      </c>
      <c r="AB62" s="115">
        <f t="shared" ca="1" si="35"/>
        <v>8.771929824561403E-3</v>
      </c>
      <c r="AD62" s="99"/>
      <c r="AE62" s="14"/>
      <c r="AF62" s="14"/>
      <c r="AG62" s="14"/>
      <c r="AH62" s="14"/>
      <c r="AI62" s="14"/>
      <c r="AJ62" s="16" t="str">
        <f t="shared" si="22"/>
        <v>K8</v>
      </c>
      <c r="AK62" s="16" t="str">
        <f t="shared" si="22"/>
        <v>do Wrocławia</v>
      </c>
      <c r="AL62" s="116">
        <f>IFERROR(AVERAGEIFS('BAZA DANYCH'!$K:$K,'BAZA DANYCH'!$E:$E,$B62,'BAZA DANYCH'!$I:$I,$C62),0)</f>
        <v>171.6</v>
      </c>
      <c r="AM62" s="117">
        <f>IFERROR(COUNTIFS('BAZA DANYCH'!$E:$E,$B62,'BAZA DANYCH'!$S:$S,AM$46,'BAZA DANYCH'!$I:$I,$C62),0)</f>
        <v>2</v>
      </c>
      <c r="AN62" s="117">
        <f>IFERROR(COUNTIFS('BAZA DANYCH'!$E:$E,$B62,'BAZA DANYCH'!$S:$S,AN$46,'BAZA DANYCH'!$I:$I,$C62),0)</f>
        <v>1</v>
      </c>
      <c r="AO62" s="117">
        <f>IFERROR(COUNTIFS('BAZA DANYCH'!$E:$E,$B62,'BAZA DANYCH'!$S:$S,AO$46,'BAZA DANYCH'!$I:$I,$C62),0)</f>
        <v>2</v>
      </c>
      <c r="AP62" s="117">
        <f>IFERROR(COUNTIFS('BAZA DANYCH'!$E:$E,$B62,'BAZA DANYCH'!$S:$S,AP$46,'BAZA DANYCH'!$I:$I,$C62),0)</f>
        <v>0</v>
      </c>
      <c r="AQ62" s="117">
        <f>IFERROR(COUNTIFS('BAZA DANYCH'!$E:$E,$B62,'BAZA DANYCH'!$S:$S,AQ$46,'BAZA DANYCH'!$I:$I,$C62),0)</f>
        <v>2</v>
      </c>
      <c r="AR62" s="117">
        <f>IFERROR(COUNTIFS('BAZA DANYCH'!$E:$E,$B62,'BAZA DANYCH'!$S:$S,AR$46,'BAZA DANYCH'!$I:$I,$C62),0)</f>
        <v>1</v>
      </c>
      <c r="AS62" s="117">
        <f>IFERROR(COUNTIFS('BAZA DANYCH'!$E:$E,$B62,'BAZA DANYCH'!$S:$S,AS$46,'BAZA DANYCH'!$I:$I,$C62),0)</f>
        <v>1</v>
      </c>
      <c r="AT62" s="117">
        <f>IFERROR(COUNTIFS('BAZA DANYCH'!$E:$E,$B62,'BAZA DANYCH'!$S:$S,AT$46,'BAZA DANYCH'!$I:$I,$C62),0)</f>
        <v>1</v>
      </c>
      <c r="AU62" s="118">
        <f t="shared" ca="1" si="23"/>
        <v>21</v>
      </c>
      <c r="AV62" s="16" t="str">
        <f t="shared" si="20"/>
        <v>K8</v>
      </c>
      <c r="AW62" s="16" t="str">
        <f t="shared" si="20"/>
        <v>do Wrocławia</v>
      </c>
      <c r="AX62" s="116">
        <f>IFERROR(AVERAGEIFS('BAZA DANYCH'!$M:$M,'BAZA DANYCH'!$E:$E,$B62,'BAZA DANYCH'!$I:$I,$C62),0)</f>
        <v>456</v>
      </c>
      <c r="AY62" s="117">
        <f>IFERROR(AVERAGEIFS('BAZA DANYCH'!$M:$M,'BAZA DANYCH'!$E:$E,$B62,'BAZA DANYCH'!$S:$S,AY$46,'BAZA DANYCH'!$I:$I,$C62),0)</f>
        <v>456</v>
      </c>
      <c r="AZ62" s="117">
        <f>IFERROR(AVERAGEIFS('BAZA DANYCH'!$M:$M,'BAZA DANYCH'!$E:$E,$B62,'BAZA DANYCH'!$S:$S,AZ$46,'BAZA DANYCH'!$I:$I,$C62),0)</f>
        <v>456</v>
      </c>
      <c r="BA62" s="117">
        <f>IFERROR(AVERAGEIFS('BAZA DANYCH'!$M:$M,'BAZA DANYCH'!$E:$E,$B62,'BAZA DANYCH'!$S:$S,BA$46,'BAZA DANYCH'!$I:$I,$C62),0)</f>
        <v>456</v>
      </c>
      <c r="BB62" s="117">
        <f>IFERROR(AVERAGEIFS('BAZA DANYCH'!$M:$M,'BAZA DANYCH'!$E:$E,$B62,'BAZA DANYCH'!$S:$S,BB$46,'BAZA DANYCH'!$I:$I,$C62),0)</f>
        <v>0</v>
      </c>
      <c r="BC62" s="117">
        <f>IFERROR(AVERAGEIFS('BAZA DANYCH'!$M:$M,'BAZA DANYCH'!$E:$E,$B62,'BAZA DANYCH'!$S:$S,BC$46,'BAZA DANYCH'!$I:$I,$C62),0)</f>
        <v>456</v>
      </c>
      <c r="BD62" s="117">
        <f>IFERROR(AVERAGEIFS('BAZA DANYCH'!$M:$M,'BAZA DANYCH'!$E:$E,$B62,'BAZA DANYCH'!$S:$S,BD$46,'BAZA DANYCH'!$I:$I,$C62),0)</f>
        <v>456</v>
      </c>
      <c r="BE62" s="117">
        <f>IFERROR(AVERAGEIFS('BAZA DANYCH'!$M:$M,'BAZA DANYCH'!$E:$E,$B62,'BAZA DANYCH'!$S:$S,BE$46,'BAZA DANYCH'!$I:$I,$C62),0)</f>
        <v>456</v>
      </c>
      <c r="BF62" s="117">
        <f>IFERROR(AVERAGEIFS('BAZA DANYCH'!$M:$M,'BAZA DANYCH'!$E:$E,$B62,'BAZA DANYCH'!$S:$S,BF$46,'BAZA DANYCH'!$I:$I,$C62),0)</f>
        <v>456</v>
      </c>
      <c r="BG62" s="14"/>
      <c r="BH62" s="98">
        <f t="shared" ca="1" si="24"/>
        <v>10032</v>
      </c>
      <c r="BI62" s="119">
        <f t="shared" ca="1" si="25"/>
        <v>0</v>
      </c>
      <c r="BJ62" s="119">
        <f t="shared" ca="1" si="25"/>
        <v>0</v>
      </c>
      <c r="BK62" s="119">
        <f t="shared" ca="1" si="25"/>
        <v>0</v>
      </c>
      <c r="BL62" s="119">
        <f t="shared" ca="1" si="25"/>
        <v>0</v>
      </c>
      <c r="BM62" s="119">
        <f t="shared" ca="1" si="25"/>
        <v>0</v>
      </c>
      <c r="BN62" s="119">
        <f t="shared" ca="1" si="25"/>
        <v>456</v>
      </c>
      <c r="BO62" s="119">
        <f t="shared" ca="1" si="25"/>
        <v>456</v>
      </c>
      <c r="BP62" s="119">
        <f t="shared" ca="1" si="25"/>
        <v>456</v>
      </c>
      <c r="BQ62" s="119">
        <f t="shared" ca="1" si="25"/>
        <v>456</v>
      </c>
      <c r="BR62" s="119">
        <f t="shared" ca="1" si="25"/>
        <v>456</v>
      </c>
      <c r="BS62" s="119">
        <f t="shared" ca="1" si="25"/>
        <v>456</v>
      </c>
      <c r="BT62" s="119">
        <f t="shared" ca="1" si="25"/>
        <v>456</v>
      </c>
      <c r="BU62" s="119">
        <f t="shared" ca="1" si="25"/>
        <v>456</v>
      </c>
      <c r="BV62" s="119">
        <f t="shared" ca="1" si="25"/>
        <v>456</v>
      </c>
      <c r="BW62" s="119">
        <f t="shared" ca="1" si="25"/>
        <v>456</v>
      </c>
      <c r="BX62" s="119">
        <f t="shared" ca="1" si="25"/>
        <v>912</v>
      </c>
      <c r="BY62" s="119">
        <f t="shared" ca="1" si="32"/>
        <v>912</v>
      </c>
      <c r="BZ62" s="119">
        <f t="shared" ca="1" si="32"/>
        <v>912</v>
      </c>
      <c r="CA62" s="119">
        <f t="shared" ca="1" si="32"/>
        <v>456</v>
      </c>
      <c r="CB62" s="119">
        <f t="shared" ca="1" si="33"/>
        <v>456</v>
      </c>
      <c r="CC62" s="119">
        <f t="shared" ca="1" si="33"/>
        <v>456</v>
      </c>
      <c r="CD62" s="119">
        <f t="shared" ca="1" si="33"/>
        <v>456</v>
      </c>
      <c r="CE62" s="119">
        <f t="shared" ca="1" si="33"/>
        <v>456</v>
      </c>
      <c r="CF62" s="119">
        <f t="shared" ca="1" si="33"/>
        <v>456</v>
      </c>
    </row>
    <row r="63" spans="2:84" x14ac:dyDescent="0.25">
      <c r="B63" s="16" t="str">
        <f>STATYSTYKI!B122</f>
        <v>K8</v>
      </c>
      <c r="C63" s="16" t="str">
        <f>STATYSTYKI!C122</f>
        <v>z Wrocławia</v>
      </c>
      <c r="D63" s="115">
        <f ca="1">IF(BH63=0,0%,D28/BH63)</f>
        <v>0.22248803827751196</v>
      </c>
      <c r="E63" s="115">
        <f t="shared" ca="1" si="35"/>
        <v>0</v>
      </c>
      <c r="F63" s="115">
        <f t="shared" ca="1" si="35"/>
        <v>0</v>
      </c>
      <c r="G63" s="115">
        <f t="shared" ca="1" si="35"/>
        <v>0</v>
      </c>
      <c r="H63" s="115">
        <f t="shared" ca="1" si="35"/>
        <v>0</v>
      </c>
      <c r="I63" s="115">
        <f t="shared" ca="1" si="35"/>
        <v>0</v>
      </c>
      <c r="J63" s="115">
        <f t="shared" ca="1" si="35"/>
        <v>7.8947368421052627E-2</v>
      </c>
      <c r="K63" s="115">
        <f t="shared" ca="1" si="35"/>
        <v>0.25219298245614036</v>
      </c>
      <c r="L63" s="115">
        <f t="shared" ca="1" si="35"/>
        <v>0.68421052631578949</v>
      </c>
      <c r="M63" s="115">
        <f t="shared" ca="1" si="35"/>
        <v>0.35526315789473684</v>
      </c>
      <c r="N63" s="115">
        <f t="shared" ca="1" si="35"/>
        <v>0.28289473684210525</v>
      </c>
      <c r="O63" s="115">
        <f t="shared" ca="1" si="35"/>
        <v>0.26973684210526316</v>
      </c>
      <c r="P63" s="115">
        <f t="shared" ca="1" si="35"/>
        <v>0.25</v>
      </c>
      <c r="Q63" s="115">
        <f t="shared" ca="1" si="35"/>
        <v>0.24342105263157895</v>
      </c>
      <c r="R63" s="115">
        <f t="shared" ca="1" si="35"/>
        <v>0.26535087719298245</v>
      </c>
      <c r="S63" s="115">
        <f t="shared" ca="1" si="35"/>
        <v>0.3442982456140351</v>
      </c>
      <c r="T63" s="115">
        <f t="shared" ca="1" si="35"/>
        <v>0.20723684210526316</v>
      </c>
      <c r="U63" s="115">
        <f t="shared" ca="1" si="35"/>
        <v>0.23355263157894737</v>
      </c>
      <c r="V63" s="115">
        <f t="shared" ca="1" si="35"/>
        <v>0.18311403508771928</v>
      </c>
      <c r="W63" s="115">
        <f t="shared" ca="1" si="35"/>
        <v>0.26754385964912281</v>
      </c>
      <c r="X63" s="115">
        <f t="shared" ca="1" si="35"/>
        <v>0.16885964912280702</v>
      </c>
      <c r="Y63" s="115">
        <f t="shared" ca="1" si="35"/>
        <v>8.1140350877192985E-2</v>
      </c>
      <c r="Z63" s="115">
        <f t="shared" ca="1" si="35"/>
        <v>4.8245614035087717E-2</v>
      </c>
      <c r="AA63" s="115">
        <f t="shared" ca="1" si="35"/>
        <v>3.0701754385964911E-2</v>
      </c>
      <c r="AB63" s="115">
        <f t="shared" ca="1" si="35"/>
        <v>8.771929824561403E-3</v>
      </c>
      <c r="AD63" s="99"/>
      <c r="AE63" s="14"/>
      <c r="AF63" s="14"/>
      <c r="AG63" s="14"/>
      <c r="AH63" s="14"/>
      <c r="AI63" s="14"/>
      <c r="AJ63" s="16" t="str">
        <f t="shared" si="22"/>
        <v>K8</v>
      </c>
      <c r="AK63" s="16" t="str">
        <f t="shared" si="22"/>
        <v>z Wrocławia</v>
      </c>
      <c r="AL63" s="116">
        <f>IFERROR(AVERAGEIFS('BAZA DANYCH'!$K:$K,'BAZA DANYCH'!$E:$E,$B63,'BAZA DANYCH'!$I:$I,$C63),0)</f>
        <v>144.30000000000001</v>
      </c>
      <c r="AM63" s="117">
        <f>IFERROR(COUNTIFS('BAZA DANYCH'!$E:$E,$B63,'BAZA DANYCH'!$S:$S,AM$46,'BAZA DANYCH'!$I:$I,$C63),0)</f>
        <v>1</v>
      </c>
      <c r="AN63" s="117">
        <f>IFERROR(COUNTIFS('BAZA DANYCH'!$E:$E,$B63,'BAZA DANYCH'!$S:$S,AN$46,'BAZA DANYCH'!$I:$I,$C63),0)</f>
        <v>2</v>
      </c>
      <c r="AO63" s="117">
        <f>IFERROR(COUNTIFS('BAZA DANYCH'!$E:$E,$B63,'BAZA DANYCH'!$S:$S,AO$46,'BAZA DANYCH'!$I:$I,$C63),0)</f>
        <v>0</v>
      </c>
      <c r="AP63" s="117">
        <f>IFERROR(COUNTIFS('BAZA DANYCH'!$E:$E,$B63,'BAZA DANYCH'!$S:$S,AP$46,'BAZA DANYCH'!$I:$I,$C63),0)</f>
        <v>1</v>
      </c>
      <c r="AQ63" s="117">
        <f>IFERROR(COUNTIFS('BAZA DANYCH'!$E:$E,$B63,'BAZA DANYCH'!$S:$S,AQ$46,'BAZA DANYCH'!$I:$I,$C63),0)</f>
        <v>2</v>
      </c>
      <c r="AR63" s="117">
        <f>IFERROR(COUNTIFS('BAZA DANYCH'!$E:$E,$B63,'BAZA DANYCH'!$S:$S,AR$46,'BAZA DANYCH'!$I:$I,$C63),0)</f>
        <v>1</v>
      </c>
      <c r="AS63" s="117">
        <f>IFERROR(COUNTIFS('BAZA DANYCH'!$E:$E,$B63,'BAZA DANYCH'!$S:$S,AS$46,'BAZA DANYCH'!$I:$I,$C63),0)</f>
        <v>2</v>
      </c>
      <c r="AT63" s="117">
        <f>IFERROR(COUNTIFS('BAZA DANYCH'!$E:$E,$B63,'BAZA DANYCH'!$S:$S,AT$46,'BAZA DANYCH'!$I:$I,$C63),0)</f>
        <v>1</v>
      </c>
      <c r="AU63" s="118">
        <f t="shared" ca="1" si="23"/>
        <v>21</v>
      </c>
      <c r="AV63" s="16" t="str">
        <f t="shared" si="20"/>
        <v>K8</v>
      </c>
      <c r="AW63" s="16" t="str">
        <f t="shared" si="20"/>
        <v>z Wrocławia</v>
      </c>
      <c r="AX63" s="116">
        <f>IFERROR(AVERAGEIFS('BAZA DANYCH'!$M:$M,'BAZA DANYCH'!$E:$E,$B63,'BAZA DANYCH'!$I:$I,$C63),0)</f>
        <v>456</v>
      </c>
      <c r="AY63" s="117">
        <f>IFERROR(AVERAGEIFS('BAZA DANYCH'!$M:$M,'BAZA DANYCH'!$E:$E,$B63,'BAZA DANYCH'!$S:$S,AY$46,'BAZA DANYCH'!$I:$I,$C63),0)</f>
        <v>456</v>
      </c>
      <c r="AZ63" s="117">
        <f>IFERROR(AVERAGEIFS('BAZA DANYCH'!$M:$M,'BAZA DANYCH'!$E:$E,$B63,'BAZA DANYCH'!$S:$S,AZ$46,'BAZA DANYCH'!$I:$I,$C63),0)</f>
        <v>456</v>
      </c>
      <c r="BA63" s="117">
        <f>IFERROR(AVERAGEIFS('BAZA DANYCH'!$M:$M,'BAZA DANYCH'!$E:$E,$B63,'BAZA DANYCH'!$S:$S,BA$46,'BAZA DANYCH'!$I:$I,$C63),0)</f>
        <v>0</v>
      </c>
      <c r="BB63" s="117">
        <f>IFERROR(AVERAGEIFS('BAZA DANYCH'!$M:$M,'BAZA DANYCH'!$E:$E,$B63,'BAZA DANYCH'!$S:$S,BB$46,'BAZA DANYCH'!$I:$I,$C63),0)</f>
        <v>456</v>
      </c>
      <c r="BC63" s="117">
        <f>IFERROR(AVERAGEIFS('BAZA DANYCH'!$M:$M,'BAZA DANYCH'!$E:$E,$B63,'BAZA DANYCH'!$S:$S,BC$46,'BAZA DANYCH'!$I:$I,$C63),0)</f>
        <v>456</v>
      </c>
      <c r="BD63" s="117">
        <f>IFERROR(AVERAGEIFS('BAZA DANYCH'!$M:$M,'BAZA DANYCH'!$E:$E,$B63,'BAZA DANYCH'!$S:$S,BD$46,'BAZA DANYCH'!$I:$I,$C63),0)</f>
        <v>456</v>
      </c>
      <c r="BE63" s="117">
        <f>IFERROR(AVERAGEIFS('BAZA DANYCH'!$M:$M,'BAZA DANYCH'!$E:$E,$B63,'BAZA DANYCH'!$S:$S,BE$46,'BAZA DANYCH'!$I:$I,$C63),0)</f>
        <v>456</v>
      </c>
      <c r="BF63" s="117">
        <f>IFERROR(AVERAGEIFS('BAZA DANYCH'!$M:$M,'BAZA DANYCH'!$E:$E,$B63,'BAZA DANYCH'!$S:$S,BF$46,'BAZA DANYCH'!$I:$I,$C63),0)</f>
        <v>456</v>
      </c>
      <c r="BG63" s="14"/>
      <c r="BH63" s="98">
        <f t="shared" ca="1" si="24"/>
        <v>10032</v>
      </c>
      <c r="BI63" s="119">
        <f t="shared" ca="1" si="25"/>
        <v>0</v>
      </c>
      <c r="BJ63" s="119">
        <f t="shared" ca="1" si="25"/>
        <v>0</v>
      </c>
      <c r="BK63" s="119">
        <f t="shared" ca="1" si="25"/>
        <v>0</v>
      </c>
      <c r="BL63" s="119">
        <f t="shared" ca="1" si="25"/>
        <v>0</v>
      </c>
      <c r="BM63" s="119">
        <f t="shared" ca="1" si="25"/>
        <v>0</v>
      </c>
      <c r="BN63" s="119">
        <f t="shared" ca="1" si="25"/>
        <v>456</v>
      </c>
      <c r="BO63" s="119">
        <f t="shared" ca="1" si="25"/>
        <v>456</v>
      </c>
      <c r="BP63" s="119">
        <f t="shared" ca="1" si="25"/>
        <v>456</v>
      </c>
      <c r="BQ63" s="119">
        <f t="shared" ca="1" si="25"/>
        <v>456</v>
      </c>
      <c r="BR63" s="119">
        <f t="shared" ca="1" si="25"/>
        <v>456</v>
      </c>
      <c r="BS63" s="119">
        <f t="shared" ca="1" si="25"/>
        <v>456</v>
      </c>
      <c r="BT63" s="119">
        <f t="shared" ca="1" si="25"/>
        <v>456</v>
      </c>
      <c r="BU63" s="119">
        <f t="shared" ca="1" si="25"/>
        <v>456</v>
      </c>
      <c r="BV63" s="119">
        <f t="shared" ca="1" si="25"/>
        <v>456</v>
      </c>
      <c r="BW63" s="119">
        <f t="shared" ca="1" si="25"/>
        <v>456</v>
      </c>
      <c r="BX63" s="119">
        <f t="shared" ca="1" si="25"/>
        <v>912</v>
      </c>
      <c r="BY63" s="119">
        <f t="shared" ca="1" si="32"/>
        <v>912</v>
      </c>
      <c r="BZ63" s="119">
        <f t="shared" ca="1" si="32"/>
        <v>912</v>
      </c>
      <c r="CA63" s="119">
        <f t="shared" ca="1" si="32"/>
        <v>456</v>
      </c>
      <c r="CB63" s="119">
        <f t="shared" ca="1" si="33"/>
        <v>456</v>
      </c>
      <c r="CC63" s="119">
        <f t="shared" ca="1" si="33"/>
        <v>456</v>
      </c>
      <c r="CD63" s="119">
        <f t="shared" ca="1" si="33"/>
        <v>456</v>
      </c>
      <c r="CE63" s="119">
        <f t="shared" ca="1" si="33"/>
        <v>456</v>
      </c>
      <c r="CF63" s="119">
        <f t="shared" ca="1" si="33"/>
        <v>456</v>
      </c>
    </row>
    <row r="64" spans="2:84" x14ac:dyDescent="0.25">
      <c r="B64" s="16" t="str">
        <f>STATYSTYKI!B123</f>
        <v>K9</v>
      </c>
      <c r="C64" s="16" t="str">
        <f>STATYSTYKI!C123</f>
        <v>do Wrocławia</v>
      </c>
      <c r="D64" s="115">
        <f ca="1">IF(BH64=0,0%,D30/BH64)</f>
        <v>0.14571784922394679</v>
      </c>
      <c r="E64" s="115">
        <f t="shared" ref="E64:AB65" ca="1" si="36">IF(BI64=0,0%,E30/BI64)</f>
        <v>0</v>
      </c>
      <c r="F64" s="115">
        <f t="shared" ca="1" si="36"/>
        <v>0</v>
      </c>
      <c r="G64" s="115">
        <f t="shared" ca="1" si="36"/>
        <v>0</v>
      </c>
      <c r="H64" s="115">
        <f t="shared" ca="1" si="36"/>
        <v>0</v>
      </c>
      <c r="I64" s="115">
        <f t="shared" ca="1" si="36"/>
        <v>0</v>
      </c>
      <c r="J64" s="115">
        <f t="shared" ca="1" si="36"/>
        <v>5.1829268292682924E-2</v>
      </c>
      <c r="K64" s="115">
        <f t="shared" ca="1" si="36"/>
        <v>0.16463414634146342</v>
      </c>
      <c r="L64" s="115">
        <f t="shared" ca="1" si="36"/>
        <v>0.44817073170731708</v>
      </c>
      <c r="M64" s="115">
        <f t="shared" ca="1" si="36"/>
        <v>0.23170731707317074</v>
      </c>
      <c r="N64" s="115">
        <f t="shared" ca="1" si="36"/>
        <v>0.18445121951219512</v>
      </c>
      <c r="O64" s="115">
        <f t="shared" ca="1" si="36"/>
        <v>0.17682926829268292</v>
      </c>
      <c r="P64" s="115">
        <f t="shared" ca="1" si="36"/>
        <v>0.16310975609756098</v>
      </c>
      <c r="Q64" s="115">
        <f t="shared" ca="1" si="36"/>
        <v>0.1600609756097561</v>
      </c>
      <c r="R64" s="115">
        <f t="shared" ca="1" si="36"/>
        <v>0.17378048780487804</v>
      </c>
      <c r="S64" s="115">
        <f t="shared" ca="1" si="36"/>
        <v>0.22560975609756098</v>
      </c>
      <c r="T64" s="115">
        <f t="shared" ca="1" si="36"/>
        <v>0.13567073170731708</v>
      </c>
      <c r="U64" s="115">
        <f t="shared" ca="1" si="36"/>
        <v>0.1524390243902439</v>
      </c>
      <c r="V64" s="115">
        <f t="shared" ca="1" si="36"/>
        <v>0.11966463414634146</v>
      </c>
      <c r="W64" s="115">
        <f t="shared" ca="1" si="36"/>
        <v>0.17530487804878048</v>
      </c>
      <c r="X64" s="115">
        <f t="shared" ca="1" si="36"/>
        <v>0.11128048780487805</v>
      </c>
      <c r="Y64" s="115">
        <f t="shared" ca="1" si="36"/>
        <v>5.3353658536585365E-2</v>
      </c>
      <c r="Z64" s="115">
        <f t="shared" ca="1" si="36"/>
        <v>3.201219512195122E-2</v>
      </c>
      <c r="AA64" s="115">
        <f t="shared" ca="1" si="36"/>
        <v>2.1341463414634148E-2</v>
      </c>
      <c r="AB64" s="115">
        <f t="shared" ca="1" si="36"/>
        <v>6.0975609756097563E-3</v>
      </c>
      <c r="AD64" s="99"/>
      <c r="AE64" s="14"/>
      <c r="AF64" s="14"/>
      <c r="AG64" s="14"/>
      <c r="AH64" s="14"/>
      <c r="AI64" s="14"/>
      <c r="AJ64" s="16" t="str">
        <f t="shared" si="22"/>
        <v>K9</v>
      </c>
      <c r="AK64" s="16" t="str">
        <f t="shared" si="22"/>
        <v>do Wrocławia</v>
      </c>
      <c r="AL64" s="116">
        <f>IFERROR(AVERAGEIFS('BAZA DANYCH'!$K:$K,'BAZA DANYCH'!$E:$E,$B64,'BAZA DANYCH'!$I:$I,$C64),0)</f>
        <v>104.4</v>
      </c>
      <c r="AM64" s="117">
        <f>IFERROR(COUNTIFS('BAZA DANYCH'!$E:$E,$B64,'BAZA DANYCH'!$S:$S,AM$46,'BAZA DANYCH'!$I:$I,$C64),0)</f>
        <v>2</v>
      </c>
      <c r="AN64" s="117">
        <f>IFERROR(COUNTIFS('BAZA DANYCH'!$E:$E,$B64,'BAZA DANYCH'!$S:$S,AN$46,'BAZA DANYCH'!$I:$I,$C64),0)</f>
        <v>2</v>
      </c>
      <c r="AO64" s="117">
        <f>IFERROR(COUNTIFS('BAZA DANYCH'!$E:$E,$B64,'BAZA DANYCH'!$S:$S,AO$46,'BAZA DANYCH'!$I:$I,$C64),0)</f>
        <v>2</v>
      </c>
      <c r="AP64" s="117">
        <f>IFERROR(COUNTIFS('BAZA DANYCH'!$E:$E,$B64,'BAZA DANYCH'!$S:$S,AP$46,'BAZA DANYCH'!$I:$I,$C64),0)</f>
        <v>0</v>
      </c>
      <c r="AQ64" s="117">
        <f>IFERROR(COUNTIFS('BAZA DANYCH'!$E:$E,$B64,'BAZA DANYCH'!$S:$S,AQ$46,'BAZA DANYCH'!$I:$I,$C64),0)</f>
        <v>1</v>
      </c>
      <c r="AR64" s="117">
        <f>IFERROR(COUNTIFS('BAZA DANYCH'!$E:$E,$B64,'BAZA DANYCH'!$S:$S,AR$46,'BAZA DANYCH'!$I:$I,$C64),0)</f>
        <v>1</v>
      </c>
      <c r="AS64" s="117">
        <f>IFERROR(COUNTIFS('BAZA DANYCH'!$E:$E,$B64,'BAZA DANYCH'!$S:$S,AS$46,'BAZA DANYCH'!$I:$I,$C64),0)</f>
        <v>2</v>
      </c>
      <c r="AT64" s="117">
        <f>IFERROR(COUNTIFS('BAZA DANYCH'!$E:$E,$B64,'BAZA DANYCH'!$S:$S,AT$46,'BAZA DANYCH'!$I:$I,$C64),0)</f>
        <v>0</v>
      </c>
      <c r="AU64" s="118">
        <f t="shared" ca="1" si="23"/>
        <v>21</v>
      </c>
      <c r="AV64" s="16" t="str">
        <f t="shared" si="20"/>
        <v>K9</v>
      </c>
      <c r="AW64" s="16" t="str">
        <f t="shared" si="20"/>
        <v>do Wrocławia</v>
      </c>
      <c r="AX64" s="116">
        <f>IFERROR(AVERAGEIFS('BAZA DANYCH'!$M:$M,'BAZA DANYCH'!$E:$E,$B64,'BAZA DANYCH'!$I:$I,$C64),0)</f>
        <v>656</v>
      </c>
      <c r="AY64" s="117">
        <f>IFERROR(AVERAGEIFS('BAZA DANYCH'!$M:$M,'BAZA DANYCH'!$E:$E,$B64,'BAZA DANYCH'!$S:$S,AY$46,'BAZA DANYCH'!$I:$I,$C64),0)</f>
        <v>656</v>
      </c>
      <c r="AZ64" s="117">
        <f>IFERROR(AVERAGEIFS('BAZA DANYCH'!$M:$M,'BAZA DANYCH'!$E:$E,$B64,'BAZA DANYCH'!$S:$S,AZ$46,'BAZA DANYCH'!$I:$I,$C64),0)</f>
        <v>656</v>
      </c>
      <c r="BA64" s="117">
        <f>IFERROR(AVERAGEIFS('BAZA DANYCH'!$M:$M,'BAZA DANYCH'!$E:$E,$B64,'BAZA DANYCH'!$S:$S,BA$46,'BAZA DANYCH'!$I:$I,$C64),0)</f>
        <v>656</v>
      </c>
      <c r="BB64" s="117">
        <f>IFERROR(AVERAGEIFS('BAZA DANYCH'!$M:$M,'BAZA DANYCH'!$E:$E,$B64,'BAZA DANYCH'!$S:$S,BB$46,'BAZA DANYCH'!$I:$I,$C64),0)</f>
        <v>0</v>
      </c>
      <c r="BC64" s="117">
        <f>IFERROR(AVERAGEIFS('BAZA DANYCH'!$M:$M,'BAZA DANYCH'!$E:$E,$B64,'BAZA DANYCH'!$S:$S,BC$46,'BAZA DANYCH'!$I:$I,$C64),0)</f>
        <v>656</v>
      </c>
      <c r="BD64" s="117">
        <f>IFERROR(AVERAGEIFS('BAZA DANYCH'!$M:$M,'BAZA DANYCH'!$E:$E,$B64,'BAZA DANYCH'!$S:$S,BD$46,'BAZA DANYCH'!$I:$I,$C64),0)</f>
        <v>656</v>
      </c>
      <c r="BE64" s="117">
        <f>IFERROR(AVERAGEIFS('BAZA DANYCH'!$M:$M,'BAZA DANYCH'!$E:$E,$B64,'BAZA DANYCH'!$S:$S,BE$46,'BAZA DANYCH'!$I:$I,$C64),0)</f>
        <v>656</v>
      </c>
      <c r="BF64" s="117">
        <f>IFERROR(AVERAGEIFS('BAZA DANYCH'!$M:$M,'BAZA DANYCH'!$E:$E,$B64,'BAZA DANYCH'!$S:$S,BF$46,'BAZA DANYCH'!$I:$I,$C64),0)</f>
        <v>0</v>
      </c>
      <c r="BG64" s="14"/>
      <c r="BH64" s="98">
        <f t="shared" ca="1" si="24"/>
        <v>14432</v>
      </c>
      <c r="BI64" s="119">
        <f t="shared" ca="1" si="25"/>
        <v>0</v>
      </c>
      <c r="BJ64" s="119">
        <f t="shared" ca="1" si="25"/>
        <v>0</v>
      </c>
      <c r="BK64" s="119">
        <f t="shared" ca="1" si="25"/>
        <v>0</v>
      </c>
      <c r="BL64" s="119">
        <f t="shared" ca="1" si="25"/>
        <v>0</v>
      </c>
      <c r="BM64" s="119">
        <f t="shared" ca="1" si="25"/>
        <v>0</v>
      </c>
      <c r="BN64" s="119">
        <f t="shared" ca="1" si="25"/>
        <v>656</v>
      </c>
      <c r="BO64" s="119">
        <f t="shared" ca="1" si="25"/>
        <v>656</v>
      </c>
      <c r="BP64" s="119">
        <f t="shared" ca="1" si="25"/>
        <v>656</v>
      </c>
      <c r="BQ64" s="119">
        <f t="shared" ca="1" si="25"/>
        <v>656</v>
      </c>
      <c r="BR64" s="119">
        <f t="shared" ca="1" si="25"/>
        <v>656</v>
      </c>
      <c r="BS64" s="119">
        <f t="shared" ca="1" si="25"/>
        <v>656</v>
      </c>
      <c r="BT64" s="119">
        <f t="shared" ca="1" si="25"/>
        <v>656</v>
      </c>
      <c r="BU64" s="119">
        <f t="shared" ca="1" si="25"/>
        <v>656</v>
      </c>
      <c r="BV64" s="119">
        <f t="shared" ca="1" si="25"/>
        <v>656</v>
      </c>
      <c r="BW64" s="119">
        <f t="shared" ca="1" si="25"/>
        <v>656</v>
      </c>
      <c r="BX64" s="119">
        <f t="shared" ca="1" si="25"/>
        <v>1312</v>
      </c>
      <c r="BY64" s="119">
        <f t="shared" ca="1" si="32"/>
        <v>1312</v>
      </c>
      <c r="BZ64" s="119">
        <f t="shared" ca="1" si="32"/>
        <v>1312</v>
      </c>
      <c r="CA64" s="119">
        <f t="shared" ca="1" si="32"/>
        <v>656</v>
      </c>
      <c r="CB64" s="119">
        <f t="shared" ca="1" si="33"/>
        <v>656</v>
      </c>
      <c r="CC64" s="119">
        <f t="shared" ca="1" si="33"/>
        <v>656</v>
      </c>
      <c r="CD64" s="119">
        <f t="shared" ca="1" si="33"/>
        <v>656</v>
      </c>
      <c r="CE64" s="119">
        <f t="shared" ca="1" si="33"/>
        <v>656</v>
      </c>
      <c r="CF64" s="119">
        <f t="shared" ca="1" si="33"/>
        <v>656</v>
      </c>
    </row>
    <row r="65" spans="2:84" x14ac:dyDescent="0.25">
      <c r="B65" s="16" t="str">
        <f>STATYSTYKI!B124</f>
        <v>K9</v>
      </c>
      <c r="C65" s="16" t="str">
        <f>STATYSTYKI!C124</f>
        <v>z Wrocławia</v>
      </c>
      <c r="D65" s="115">
        <f ca="1">IF(BH65=0,0%,D31/BH65)</f>
        <v>0.11190410199556541</v>
      </c>
      <c r="E65" s="115">
        <f t="shared" ca="1" si="36"/>
        <v>0</v>
      </c>
      <c r="F65" s="115">
        <f t="shared" ca="1" si="36"/>
        <v>0</v>
      </c>
      <c r="G65" s="115">
        <f t="shared" ca="1" si="36"/>
        <v>0</v>
      </c>
      <c r="H65" s="115">
        <f t="shared" ca="1" si="36"/>
        <v>0</v>
      </c>
      <c r="I65" s="115">
        <f t="shared" ca="1" si="36"/>
        <v>0</v>
      </c>
      <c r="J65" s="115">
        <f t="shared" ca="1" si="36"/>
        <v>3.9634146341463415E-2</v>
      </c>
      <c r="K65" s="115">
        <f t="shared" ca="1" si="36"/>
        <v>0.12652439024390244</v>
      </c>
      <c r="L65" s="115">
        <f t="shared" ca="1" si="36"/>
        <v>0.34451219512195119</v>
      </c>
      <c r="M65" s="115">
        <f t="shared" ca="1" si="36"/>
        <v>0.17835365853658536</v>
      </c>
      <c r="N65" s="115">
        <f t="shared" ca="1" si="36"/>
        <v>0.14176829268292682</v>
      </c>
      <c r="O65" s="115">
        <f t="shared" ca="1" si="36"/>
        <v>0.13567073170731708</v>
      </c>
      <c r="P65" s="115">
        <f t="shared" ca="1" si="36"/>
        <v>0.125</v>
      </c>
      <c r="Q65" s="115">
        <f t="shared" ca="1" si="36"/>
        <v>0.12195121951219512</v>
      </c>
      <c r="R65" s="115">
        <f t="shared" ca="1" si="36"/>
        <v>0.13414634146341464</v>
      </c>
      <c r="S65" s="115">
        <f t="shared" ca="1" si="36"/>
        <v>0.17378048780487804</v>
      </c>
      <c r="T65" s="115">
        <f t="shared" ca="1" si="36"/>
        <v>0.10442073170731707</v>
      </c>
      <c r="U65" s="115">
        <f t="shared" ca="1" si="36"/>
        <v>0.1173780487804878</v>
      </c>
      <c r="V65" s="115">
        <f t="shared" ca="1" si="36"/>
        <v>9.222560975609756E-2</v>
      </c>
      <c r="W65" s="115">
        <f t="shared" ca="1" si="36"/>
        <v>0.13567073170731708</v>
      </c>
      <c r="X65" s="115">
        <f t="shared" ca="1" si="36"/>
        <v>8.5365853658536592E-2</v>
      </c>
      <c r="Y65" s="115">
        <f t="shared" ca="1" si="36"/>
        <v>4.1158536585365856E-2</v>
      </c>
      <c r="Z65" s="115">
        <f t="shared" ca="1" si="36"/>
        <v>2.4390243902439025E-2</v>
      </c>
      <c r="AA65" s="115">
        <f t="shared" ca="1" si="36"/>
        <v>1.524390243902439E-2</v>
      </c>
      <c r="AB65" s="115">
        <f t="shared" ca="1" si="36"/>
        <v>4.5731707317073168E-3</v>
      </c>
      <c r="AD65" s="99"/>
      <c r="AE65" s="14"/>
      <c r="AF65" s="14"/>
      <c r="AG65" s="14"/>
      <c r="AH65" s="14"/>
      <c r="AI65" s="14"/>
      <c r="AJ65" s="16" t="str">
        <f t="shared" si="22"/>
        <v>K9</v>
      </c>
      <c r="AK65" s="16" t="str">
        <f t="shared" si="22"/>
        <v>z Wrocławia</v>
      </c>
      <c r="AL65" s="116">
        <f>IFERROR(AVERAGEIFS('BAZA DANYCH'!$K:$K,'BAZA DANYCH'!$E:$E,$B65,'BAZA DANYCH'!$I:$I,$C65),0)</f>
        <v>119.66666666666667</v>
      </c>
      <c r="AM65" s="117">
        <f>IFERROR(COUNTIFS('BAZA DANYCH'!$E:$E,$B65,'BAZA DANYCH'!$S:$S,AM$46,'BAZA DANYCH'!$I:$I,$C65),0)</f>
        <v>2</v>
      </c>
      <c r="AN65" s="117">
        <f>IFERROR(COUNTIFS('BAZA DANYCH'!$E:$E,$B65,'BAZA DANYCH'!$S:$S,AN$46,'BAZA DANYCH'!$I:$I,$C65),0)</f>
        <v>1</v>
      </c>
      <c r="AO65" s="117">
        <f>IFERROR(COUNTIFS('BAZA DANYCH'!$E:$E,$B65,'BAZA DANYCH'!$S:$S,AO$46,'BAZA DANYCH'!$I:$I,$C65),0)</f>
        <v>2</v>
      </c>
      <c r="AP65" s="117">
        <f>IFERROR(COUNTIFS('BAZA DANYCH'!$E:$E,$B65,'BAZA DANYCH'!$S:$S,AP$46,'BAZA DANYCH'!$I:$I,$C65),0)</f>
        <v>0</v>
      </c>
      <c r="AQ65" s="117">
        <f>IFERROR(COUNTIFS('BAZA DANYCH'!$E:$E,$B65,'BAZA DANYCH'!$S:$S,AQ$46,'BAZA DANYCH'!$I:$I,$C65),0)</f>
        <v>1</v>
      </c>
      <c r="AR65" s="117">
        <f>IFERROR(COUNTIFS('BAZA DANYCH'!$E:$E,$B65,'BAZA DANYCH'!$S:$S,AR$46,'BAZA DANYCH'!$I:$I,$C65),0)</f>
        <v>2</v>
      </c>
      <c r="AS65" s="117">
        <f>IFERROR(COUNTIFS('BAZA DANYCH'!$E:$E,$B65,'BAZA DANYCH'!$S:$S,AS$46,'BAZA DANYCH'!$I:$I,$C65),0)</f>
        <v>2</v>
      </c>
      <c r="AT65" s="117">
        <f>IFERROR(COUNTIFS('BAZA DANYCH'!$E:$E,$B65,'BAZA DANYCH'!$S:$S,AT$46,'BAZA DANYCH'!$I:$I,$C65),0)</f>
        <v>1</v>
      </c>
      <c r="AU65" s="118">
        <f t="shared" ca="1" si="23"/>
        <v>23</v>
      </c>
      <c r="AV65" s="16" t="str">
        <f t="shared" si="20"/>
        <v>K9</v>
      </c>
      <c r="AW65" s="16" t="str">
        <f t="shared" si="20"/>
        <v>z Wrocławia</v>
      </c>
      <c r="AX65" s="116">
        <f>IFERROR(AVERAGEIFS('BAZA DANYCH'!$M:$M,'BAZA DANYCH'!$E:$E,$B65,'BAZA DANYCH'!$I:$I,$C65),0)</f>
        <v>656</v>
      </c>
      <c r="AY65" s="117">
        <f>IFERROR(AVERAGEIFS('BAZA DANYCH'!$M:$M,'BAZA DANYCH'!$E:$E,$B65,'BAZA DANYCH'!$S:$S,AY$46,'BAZA DANYCH'!$I:$I,$C65),0)</f>
        <v>656</v>
      </c>
      <c r="AZ65" s="117">
        <f>IFERROR(AVERAGEIFS('BAZA DANYCH'!$M:$M,'BAZA DANYCH'!$E:$E,$B65,'BAZA DANYCH'!$S:$S,AZ$46,'BAZA DANYCH'!$I:$I,$C65),0)</f>
        <v>656</v>
      </c>
      <c r="BA65" s="117">
        <f>IFERROR(AVERAGEIFS('BAZA DANYCH'!$M:$M,'BAZA DANYCH'!$E:$E,$B65,'BAZA DANYCH'!$S:$S,BA$46,'BAZA DANYCH'!$I:$I,$C65),0)</f>
        <v>656</v>
      </c>
      <c r="BB65" s="117">
        <f>IFERROR(AVERAGEIFS('BAZA DANYCH'!$M:$M,'BAZA DANYCH'!$E:$E,$B65,'BAZA DANYCH'!$S:$S,BB$46,'BAZA DANYCH'!$I:$I,$C65),0)</f>
        <v>0</v>
      </c>
      <c r="BC65" s="117">
        <f>IFERROR(AVERAGEIFS('BAZA DANYCH'!$M:$M,'BAZA DANYCH'!$E:$E,$B65,'BAZA DANYCH'!$S:$S,BC$46,'BAZA DANYCH'!$I:$I,$C65),0)</f>
        <v>656</v>
      </c>
      <c r="BD65" s="117">
        <f>IFERROR(AVERAGEIFS('BAZA DANYCH'!$M:$M,'BAZA DANYCH'!$E:$E,$B65,'BAZA DANYCH'!$S:$S,BD$46,'BAZA DANYCH'!$I:$I,$C65),0)</f>
        <v>656</v>
      </c>
      <c r="BE65" s="117">
        <f>IFERROR(AVERAGEIFS('BAZA DANYCH'!$M:$M,'BAZA DANYCH'!$E:$E,$B65,'BAZA DANYCH'!$S:$S,BE$46,'BAZA DANYCH'!$I:$I,$C65),0)</f>
        <v>656</v>
      </c>
      <c r="BF65" s="117">
        <f>IFERROR(AVERAGEIFS('BAZA DANYCH'!$M:$M,'BAZA DANYCH'!$E:$E,$B65,'BAZA DANYCH'!$S:$S,BF$46,'BAZA DANYCH'!$I:$I,$C65),0)</f>
        <v>656</v>
      </c>
      <c r="BG65" s="14"/>
      <c r="BH65" s="98">
        <f t="shared" ca="1" si="24"/>
        <v>14432</v>
      </c>
      <c r="BI65" s="119">
        <f t="shared" ca="1" si="25"/>
        <v>0</v>
      </c>
      <c r="BJ65" s="119">
        <f t="shared" ca="1" si="25"/>
        <v>0</v>
      </c>
      <c r="BK65" s="119">
        <f t="shared" ca="1" si="25"/>
        <v>0</v>
      </c>
      <c r="BL65" s="119">
        <f t="shared" ca="1" si="25"/>
        <v>0</v>
      </c>
      <c r="BM65" s="119">
        <f t="shared" ca="1" si="25"/>
        <v>0</v>
      </c>
      <c r="BN65" s="119">
        <f t="shared" ca="1" si="25"/>
        <v>656</v>
      </c>
      <c r="BO65" s="119">
        <f t="shared" ca="1" si="25"/>
        <v>656</v>
      </c>
      <c r="BP65" s="119">
        <f t="shared" ca="1" si="25"/>
        <v>656</v>
      </c>
      <c r="BQ65" s="119">
        <f t="shared" ca="1" si="25"/>
        <v>656</v>
      </c>
      <c r="BR65" s="119">
        <f t="shared" ca="1" si="25"/>
        <v>656</v>
      </c>
      <c r="BS65" s="119">
        <f t="shared" ca="1" si="25"/>
        <v>656</v>
      </c>
      <c r="BT65" s="119">
        <f t="shared" ca="1" si="25"/>
        <v>656</v>
      </c>
      <c r="BU65" s="119">
        <f t="shared" ca="1" si="25"/>
        <v>656</v>
      </c>
      <c r="BV65" s="119">
        <f t="shared" ca="1" si="25"/>
        <v>656</v>
      </c>
      <c r="BW65" s="119">
        <f t="shared" ca="1" si="25"/>
        <v>656</v>
      </c>
      <c r="BX65" s="119">
        <f t="shared" ca="1" si="25"/>
        <v>1312</v>
      </c>
      <c r="BY65" s="119">
        <f t="shared" ca="1" si="32"/>
        <v>1312</v>
      </c>
      <c r="BZ65" s="119">
        <f t="shared" ca="1" si="32"/>
        <v>1312</v>
      </c>
      <c r="CA65" s="119">
        <f t="shared" ca="1" si="32"/>
        <v>656</v>
      </c>
      <c r="CB65" s="119">
        <f t="shared" ca="1" si="33"/>
        <v>656</v>
      </c>
      <c r="CC65" s="119">
        <f t="shared" ca="1" si="33"/>
        <v>656</v>
      </c>
      <c r="CD65" s="119">
        <f t="shared" ca="1" si="33"/>
        <v>656</v>
      </c>
      <c r="CE65" s="119">
        <f t="shared" ca="1" si="33"/>
        <v>656</v>
      </c>
      <c r="CF65" s="119">
        <f t="shared" ca="1" si="33"/>
        <v>656</v>
      </c>
    </row>
    <row r="66" spans="2:84" x14ac:dyDescent="0.25">
      <c r="B66" s="153" t="s">
        <v>45</v>
      </c>
      <c r="C66" s="154"/>
      <c r="D66" s="82">
        <f ca="1">IF(BH66=0,0%,D33/BH66)</f>
        <v>0.14693406880655302</v>
      </c>
      <c r="E66" s="82">
        <f t="shared" ref="E66:AB66" ca="1" si="37">IF(BI66=0,0%,E33/BI66)</f>
        <v>0</v>
      </c>
      <c r="F66" s="82">
        <f t="shared" ca="1" si="37"/>
        <v>0</v>
      </c>
      <c r="G66" s="82">
        <f t="shared" ca="1" si="37"/>
        <v>0</v>
      </c>
      <c r="H66" s="82">
        <f t="shared" ca="1" si="37"/>
        <v>0</v>
      </c>
      <c r="I66" s="82">
        <f t="shared" ca="1" si="37"/>
        <v>2.488479262672811E-2</v>
      </c>
      <c r="J66" s="82">
        <f t="shared" ca="1" si="37"/>
        <v>7.194283890046374E-2</v>
      </c>
      <c r="K66" s="82">
        <f t="shared" ca="1" si="37"/>
        <v>0.17396983817297004</v>
      </c>
      <c r="L66" s="82">
        <f t="shared" ca="1" si="37"/>
        <v>0.36219054283380941</v>
      </c>
      <c r="M66" s="82">
        <f t="shared" ca="1" si="37"/>
        <v>0.18736488134611845</v>
      </c>
      <c r="N66" s="82">
        <f t="shared" ca="1" si="37"/>
        <v>0.16373957724730426</v>
      </c>
      <c r="O66" s="82">
        <f t="shared" ca="1" si="37"/>
        <v>0.18632892360608894</v>
      </c>
      <c r="P66" s="82">
        <f t="shared" ca="1" si="37"/>
        <v>0.1720845539543587</v>
      </c>
      <c r="Q66" s="82">
        <f t="shared" ca="1" si="37"/>
        <v>0.16779029545641061</v>
      </c>
      <c r="R66" s="82">
        <f t="shared" ca="1" si="37"/>
        <v>0.18339625926602682</v>
      </c>
      <c r="S66" s="82">
        <f t="shared" ca="1" si="37"/>
        <v>0.1826224840919696</v>
      </c>
      <c r="T66" s="82">
        <f t="shared" ca="1" si="37"/>
        <v>0.16239410054517733</v>
      </c>
      <c r="U66" s="82">
        <f t="shared" ca="1" si="37"/>
        <v>0.16132231969143598</v>
      </c>
      <c r="V66" s="82">
        <f t="shared" ca="1" si="37"/>
        <v>0.14348192939425108</v>
      </c>
      <c r="W66" s="82">
        <f t="shared" ca="1" si="37"/>
        <v>0.14195039916655736</v>
      </c>
      <c r="X66" s="82">
        <f t="shared" ca="1" si="37"/>
        <v>9.8596823603902345E-2</v>
      </c>
      <c r="Y66" s="82">
        <f t="shared" ca="1" si="37"/>
        <v>5.6244312521905426E-2</v>
      </c>
      <c r="Z66" s="82">
        <f t="shared" ca="1" si="37"/>
        <v>3.2887735813553642E-2</v>
      </c>
      <c r="AA66" s="82">
        <f t="shared" ca="1" si="37"/>
        <v>2.1680768514030585E-2</v>
      </c>
      <c r="AB66" s="82">
        <f t="shared" ca="1" si="37"/>
        <v>7.0174885896895686E-3</v>
      </c>
      <c r="AD66" s="99"/>
      <c r="AE66" s="99"/>
      <c r="AF66" s="99"/>
      <c r="AG66" s="99"/>
      <c r="AH66" s="99"/>
      <c r="AI66" s="99"/>
      <c r="AJ66" s="120"/>
      <c r="AK66" s="120"/>
      <c r="AL66" s="121"/>
      <c r="AM66" s="121"/>
      <c r="AN66" s="121"/>
      <c r="AO66" s="121"/>
      <c r="AP66" s="121"/>
      <c r="AQ66" s="121"/>
      <c r="AR66" s="121"/>
      <c r="AS66" s="121"/>
      <c r="AT66" s="121"/>
      <c r="AU66" s="122"/>
      <c r="AV66" s="120"/>
      <c r="AW66" s="120"/>
      <c r="AX66" s="121"/>
      <c r="AY66" s="121"/>
      <c r="AZ66" s="121"/>
      <c r="BA66" s="121"/>
      <c r="BB66" s="121"/>
      <c r="BC66" s="121"/>
      <c r="BD66" s="121"/>
      <c r="BE66" s="121"/>
      <c r="BF66" s="121"/>
      <c r="BG66" s="99"/>
      <c r="BH66" s="98">
        <f t="shared" ref="BH66:CF66" ca="1" si="38">SUM(BH48:BH65)</f>
        <v>219152.71428571429</v>
      </c>
      <c r="BI66" s="123">
        <f t="shared" ca="1" si="38"/>
        <v>0</v>
      </c>
      <c r="BJ66" s="123">
        <f t="shared" ca="1" si="38"/>
        <v>0</v>
      </c>
      <c r="BK66" s="123">
        <f t="shared" ca="1" si="38"/>
        <v>0</v>
      </c>
      <c r="BL66" s="123">
        <f t="shared" ca="1" si="38"/>
        <v>0</v>
      </c>
      <c r="BM66" s="123">
        <f t="shared" ca="1" si="38"/>
        <v>2893.3333333333335</v>
      </c>
      <c r="BN66" s="123">
        <f t="shared" ca="1" si="38"/>
        <v>7214.060606060606</v>
      </c>
      <c r="BO66" s="123">
        <f t="shared" ca="1" si="38"/>
        <v>9547.6320346320354</v>
      </c>
      <c r="BP66" s="123">
        <f t="shared" ca="1" si="38"/>
        <v>12440.965367965367</v>
      </c>
      <c r="BQ66" s="123">
        <f t="shared" ca="1" si="38"/>
        <v>12440.965367965367</v>
      </c>
      <c r="BR66" s="123">
        <f t="shared" ca="1" si="38"/>
        <v>11328.965367965367</v>
      </c>
      <c r="BS66" s="123">
        <f t="shared" ca="1" si="38"/>
        <v>9547.6320346320354</v>
      </c>
      <c r="BT66" s="123">
        <f t="shared" ca="1" si="38"/>
        <v>9547.6320346320354</v>
      </c>
      <c r="BU66" s="123">
        <f t="shared" ca="1" si="38"/>
        <v>9547.6320346320354</v>
      </c>
      <c r="BV66" s="123">
        <f t="shared" ca="1" si="38"/>
        <v>9547.6320346320354</v>
      </c>
      <c r="BW66" s="123">
        <f t="shared" ca="1" si="38"/>
        <v>12440.965367965367</v>
      </c>
      <c r="BX66" s="123">
        <f t="shared" ca="1" si="38"/>
        <v>16761.692640692643</v>
      </c>
      <c r="BY66" s="123">
        <f t="shared" ca="1" si="38"/>
        <v>19024.025974025975</v>
      </c>
      <c r="BZ66" s="123">
        <f t="shared" ca="1" si="38"/>
        <v>16761.692640692643</v>
      </c>
      <c r="CA66" s="123">
        <f t="shared" ca="1" si="38"/>
        <v>12440.965367965367</v>
      </c>
      <c r="CB66" s="123">
        <f t="shared" ca="1" si="38"/>
        <v>11328.965367965367</v>
      </c>
      <c r="CC66" s="123">
        <f t="shared" ca="1" si="38"/>
        <v>9547.6320346320354</v>
      </c>
      <c r="CD66" s="123">
        <f t="shared" ca="1" si="38"/>
        <v>9547.6320346320354</v>
      </c>
      <c r="CE66" s="123">
        <f t="shared" ca="1" si="38"/>
        <v>9547.6320346320354</v>
      </c>
      <c r="CF66" s="123">
        <f t="shared" ca="1" si="38"/>
        <v>7695.060606060606</v>
      </c>
    </row>
    <row r="67" spans="2:84" x14ac:dyDescent="0.25">
      <c r="BH67" s="124"/>
      <c r="BI67" s="124"/>
      <c r="BJ67" s="124"/>
      <c r="BK67" s="124"/>
      <c r="BL67" s="124"/>
      <c r="BM67" s="124"/>
      <c r="BN67" s="124"/>
      <c r="BO67" s="124"/>
      <c r="BP67" s="124"/>
      <c r="BQ67" s="124"/>
      <c r="BR67" s="124"/>
      <c r="BS67" s="124"/>
      <c r="BT67" s="124"/>
      <c r="BU67" s="124"/>
      <c r="BV67" s="124"/>
      <c r="BW67" s="124"/>
      <c r="BX67" s="124"/>
      <c r="BY67" s="124"/>
      <c r="BZ67" s="124"/>
      <c r="CA67" s="124"/>
      <c r="CB67" s="124"/>
      <c r="CC67" s="124"/>
      <c r="CD67" s="124"/>
      <c r="CE67" s="124"/>
      <c r="CF67" s="124"/>
    </row>
  </sheetData>
  <mergeCells count="22">
    <mergeCell ref="B32:C32"/>
    <mergeCell ref="B4:B5"/>
    <mergeCell ref="C4:C5"/>
    <mergeCell ref="D4:D5"/>
    <mergeCell ref="B8:C8"/>
    <mergeCell ref="B11:C11"/>
    <mergeCell ref="B14:C14"/>
    <mergeCell ref="B17:C17"/>
    <mergeCell ref="B20:C20"/>
    <mergeCell ref="B23:C23"/>
    <mergeCell ref="B26:C26"/>
    <mergeCell ref="B29:C29"/>
    <mergeCell ref="AK46:AK47"/>
    <mergeCell ref="AV46:AV47"/>
    <mergeCell ref="AW46:AW47"/>
    <mergeCell ref="B66:C66"/>
    <mergeCell ref="B33:C33"/>
    <mergeCell ref="C36:C37"/>
    <mergeCell ref="D36:D37"/>
    <mergeCell ref="B46:B47"/>
    <mergeCell ref="C46:C47"/>
    <mergeCell ref="AJ46:AJ47"/>
  </mergeCells>
  <conditionalFormatting sqref="AX66:BF6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66:BF6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66:AT6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66:AT6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48:BF6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48:AT6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8:AB6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Z55"/>
  <sheetViews>
    <sheetView workbookViewId="0">
      <selection activeCell="I36" sqref="I36"/>
    </sheetView>
  </sheetViews>
  <sheetFormatPr defaultRowHeight="15" x14ac:dyDescent="0.25"/>
  <cols>
    <col min="4" max="4" width="14.7109375" customWidth="1"/>
    <col min="6" max="6" width="9.140625" bestFit="1" customWidth="1"/>
    <col min="15" max="15" width="20.7109375" style="132" customWidth="1"/>
  </cols>
  <sheetData>
    <row r="1" spans="3:26" ht="14.45" customHeight="1" x14ac:dyDescent="0.25">
      <c r="E1" s="160" t="s">
        <v>113</v>
      </c>
      <c r="F1" s="160"/>
      <c r="G1" s="160"/>
      <c r="H1" s="160"/>
      <c r="I1" s="160"/>
      <c r="J1" s="160"/>
      <c r="K1" s="125"/>
      <c r="L1" s="125"/>
      <c r="M1" s="125"/>
      <c r="N1" s="125"/>
      <c r="O1" s="126" t="s">
        <v>114</v>
      </c>
      <c r="P1" s="125"/>
      <c r="Q1" s="125"/>
      <c r="R1" s="125"/>
      <c r="S1" s="160"/>
      <c r="T1" s="160"/>
      <c r="U1" s="160"/>
      <c r="V1" s="160"/>
      <c r="W1" s="160"/>
      <c r="X1" s="160"/>
      <c r="Y1" s="160"/>
      <c r="Z1" s="160"/>
    </row>
    <row r="2" spans="3:26" ht="14.45" customHeight="1" x14ac:dyDescent="0.25">
      <c r="E2" s="125"/>
      <c r="F2" s="127" t="s">
        <v>10</v>
      </c>
      <c r="G2" s="127" t="s">
        <v>11</v>
      </c>
      <c r="H2" s="125"/>
      <c r="I2" s="125"/>
      <c r="J2" s="125"/>
      <c r="K2" s="125"/>
      <c r="L2" s="125"/>
      <c r="M2" s="125"/>
      <c r="N2" s="125"/>
      <c r="O2" s="126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</row>
    <row r="3" spans="3:26" ht="13.15" customHeight="1" x14ac:dyDescent="0.25">
      <c r="C3" t="s">
        <v>115</v>
      </c>
      <c r="D3" t="s">
        <v>116</v>
      </c>
      <c r="E3" s="125">
        <v>0</v>
      </c>
      <c r="F3" s="128">
        <v>0</v>
      </c>
      <c r="G3" s="128">
        <v>0</v>
      </c>
      <c r="H3" s="128"/>
      <c r="I3" s="128"/>
      <c r="J3" s="128"/>
      <c r="K3" s="128"/>
      <c r="L3" s="128"/>
      <c r="M3" s="128"/>
      <c r="N3" s="128"/>
      <c r="O3" s="129">
        <f t="shared" ref="O3:O8" si="0">SUM(F3:G3)</f>
        <v>0</v>
      </c>
      <c r="P3" s="128"/>
      <c r="Q3" s="128"/>
      <c r="R3" s="128"/>
      <c r="S3" s="125"/>
      <c r="T3" s="128"/>
      <c r="U3" s="128"/>
      <c r="V3" s="128"/>
      <c r="W3" s="125"/>
      <c r="X3" s="128"/>
      <c r="Y3" s="128"/>
      <c r="Z3" s="128"/>
    </row>
    <row r="4" spans="3:26" ht="13.15" customHeight="1" x14ac:dyDescent="0.25">
      <c r="C4" t="s">
        <v>115</v>
      </c>
      <c r="D4" t="s">
        <v>116</v>
      </c>
      <c r="E4" s="125">
        <v>1</v>
      </c>
      <c r="F4" s="128">
        <v>0</v>
      </c>
      <c r="G4" s="128">
        <v>0</v>
      </c>
      <c r="H4" s="128"/>
      <c r="I4" s="128"/>
      <c r="J4" s="128"/>
      <c r="K4" s="128"/>
      <c r="L4" s="128"/>
      <c r="M4" s="128"/>
      <c r="N4" s="128"/>
      <c r="O4" s="129">
        <f t="shared" si="0"/>
        <v>0</v>
      </c>
      <c r="P4" s="128"/>
      <c r="Q4" s="128"/>
      <c r="R4" s="128"/>
      <c r="S4" s="125"/>
      <c r="T4" s="128"/>
      <c r="U4" s="128"/>
      <c r="V4" s="128"/>
      <c r="W4" s="125"/>
      <c r="X4" s="128"/>
      <c r="Y4" s="128"/>
      <c r="Z4" s="128"/>
    </row>
    <row r="5" spans="3:26" ht="13.15" customHeight="1" x14ac:dyDescent="0.25">
      <c r="C5" t="s">
        <v>115</v>
      </c>
      <c r="D5" t="s">
        <v>116</v>
      </c>
      <c r="E5" s="125">
        <v>2</v>
      </c>
      <c r="F5" s="128">
        <v>0</v>
      </c>
      <c r="G5" s="128">
        <v>0</v>
      </c>
      <c r="H5" s="128"/>
      <c r="I5" s="128"/>
      <c r="J5" s="128"/>
      <c r="K5" s="128"/>
      <c r="L5" s="128"/>
      <c r="M5" s="128"/>
      <c r="N5" s="128"/>
      <c r="O5" s="129">
        <f t="shared" si="0"/>
        <v>0</v>
      </c>
      <c r="P5" s="128"/>
      <c r="Q5" s="128"/>
      <c r="R5" s="128"/>
      <c r="S5" s="125"/>
      <c r="T5" s="128"/>
      <c r="U5" s="128"/>
      <c r="V5" s="128"/>
      <c r="W5" s="125"/>
      <c r="X5" s="128"/>
      <c r="Y5" s="128"/>
      <c r="Z5" s="128"/>
    </row>
    <row r="6" spans="3:26" ht="13.15" customHeight="1" x14ac:dyDescent="0.25">
      <c r="C6" t="s">
        <v>115</v>
      </c>
      <c r="D6" t="s">
        <v>116</v>
      </c>
      <c r="E6" s="125">
        <v>3</v>
      </c>
      <c r="F6" s="128">
        <v>0</v>
      </c>
      <c r="G6" s="128">
        <v>0</v>
      </c>
      <c r="H6" s="128"/>
      <c r="I6" s="128"/>
      <c r="J6" s="128"/>
      <c r="K6" s="128"/>
      <c r="L6" s="128"/>
      <c r="M6" s="128"/>
      <c r="N6" s="128"/>
      <c r="O6" s="129">
        <f t="shared" si="0"/>
        <v>0</v>
      </c>
      <c r="P6" s="128"/>
      <c r="Q6" s="128"/>
      <c r="R6" s="128"/>
      <c r="S6" s="125"/>
      <c r="T6" s="128"/>
      <c r="U6" s="128"/>
      <c r="V6" s="128"/>
      <c r="W6" s="125"/>
      <c r="X6" s="128"/>
      <c r="Y6" s="128"/>
      <c r="Z6" s="128"/>
    </row>
    <row r="7" spans="3:26" ht="13.15" customHeight="1" x14ac:dyDescent="0.25">
      <c r="C7" t="s">
        <v>115</v>
      </c>
      <c r="D7" t="s">
        <v>116</v>
      </c>
      <c r="E7" s="125">
        <v>4</v>
      </c>
      <c r="F7" s="128">
        <v>3</v>
      </c>
      <c r="G7" s="128">
        <v>1</v>
      </c>
      <c r="H7" s="128"/>
      <c r="I7" s="128"/>
      <c r="J7" s="128"/>
      <c r="K7" s="128"/>
      <c r="L7" s="128"/>
      <c r="M7" s="128"/>
      <c r="N7" s="128"/>
      <c r="O7" s="129">
        <f t="shared" si="0"/>
        <v>4</v>
      </c>
      <c r="P7" s="128"/>
      <c r="Q7" s="128"/>
      <c r="R7" s="128"/>
      <c r="S7" s="125"/>
      <c r="T7" s="128"/>
      <c r="U7" s="128"/>
      <c r="V7" s="128"/>
      <c r="W7" s="125"/>
      <c r="X7" s="128"/>
      <c r="Y7" s="128"/>
      <c r="Z7" s="128"/>
    </row>
    <row r="8" spans="3:26" ht="13.15" customHeight="1" x14ac:dyDescent="0.25">
      <c r="C8" t="s">
        <v>115</v>
      </c>
      <c r="D8" t="s">
        <v>116</v>
      </c>
      <c r="E8" s="125">
        <v>5</v>
      </c>
      <c r="F8" s="128">
        <v>4</v>
      </c>
      <c r="G8" s="128">
        <v>1</v>
      </c>
      <c r="H8" s="128"/>
      <c r="I8" s="128"/>
      <c r="J8" s="128"/>
      <c r="K8" s="128"/>
      <c r="L8" s="128"/>
      <c r="M8" s="128"/>
      <c r="N8" s="128"/>
      <c r="O8" s="129">
        <f t="shared" si="0"/>
        <v>5</v>
      </c>
      <c r="P8" s="128"/>
      <c r="Q8" s="128"/>
      <c r="R8" s="128"/>
      <c r="S8" s="125"/>
      <c r="T8" s="128"/>
      <c r="U8" s="128"/>
      <c r="V8" s="128"/>
      <c r="W8" s="125"/>
      <c r="X8" s="128"/>
      <c r="Y8" s="128"/>
      <c r="Z8" s="128"/>
    </row>
    <row r="9" spans="3:26" x14ac:dyDescent="0.25">
      <c r="C9" t="s">
        <v>115</v>
      </c>
      <c r="D9" t="s">
        <v>116</v>
      </c>
      <c r="E9" s="125">
        <v>6</v>
      </c>
      <c r="F9" s="128">
        <v>6</v>
      </c>
      <c r="G9" s="128">
        <v>3</v>
      </c>
      <c r="H9" s="128"/>
      <c r="I9" s="128"/>
      <c r="J9" s="128"/>
      <c r="K9" s="128"/>
      <c r="L9" s="128"/>
      <c r="M9" s="128"/>
      <c r="N9" s="128"/>
      <c r="O9" s="129">
        <f t="shared" ref="O9:O26" si="1">SUM(F9:G9)</f>
        <v>9</v>
      </c>
      <c r="P9" s="128"/>
      <c r="Q9" s="128"/>
      <c r="R9" s="128"/>
      <c r="S9" s="125"/>
      <c r="T9" s="128"/>
      <c r="U9" s="128"/>
      <c r="V9" s="128"/>
      <c r="W9" s="125"/>
      <c r="X9" s="128"/>
      <c r="Y9" s="128"/>
      <c r="Z9" s="128"/>
    </row>
    <row r="10" spans="3:26" x14ac:dyDescent="0.25">
      <c r="C10" t="s">
        <v>115</v>
      </c>
      <c r="D10" t="s">
        <v>116</v>
      </c>
      <c r="E10" s="125">
        <v>7</v>
      </c>
      <c r="F10" s="128">
        <v>7</v>
      </c>
      <c r="G10" s="128">
        <v>5</v>
      </c>
      <c r="H10" s="128"/>
      <c r="I10" s="128"/>
      <c r="J10" s="128"/>
      <c r="K10" s="128"/>
      <c r="L10" s="128"/>
      <c r="M10" s="128"/>
      <c r="N10" s="128"/>
      <c r="O10" s="129">
        <f t="shared" si="1"/>
        <v>12</v>
      </c>
      <c r="P10" s="128"/>
      <c r="Q10" s="128"/>
      <c r="R10" s="128"/>
      <c r="S10" s="125"/>
      <c r="T10" s="128"/>
      <c r="U10" s="128"/>
      <c r="V10" s="128"/>
      <c r="W10" s="125"/>
      <c r="X10" s="128"/>
      <c r="Y10" s="128"/>
      <c r="Z10" s="128"/>
    </row>
    <row r="11" spans="3:26" x14ac:dyDescent="0.25">
      <c r="C11" t="s">
        <v>115</v>
      </c>
      <c r="D11" t="s">
        <v>116</v>
      </c>
      <c r="E11" s="125">
        <v>8</v>
      </c>
      <c r="F11" s="128">
        <v>8</v>
      </c>
      <c r="G11" s="128">
        <v>4</v>
      </c>
      <c r="H11" s="128"/>
      <c r="I11" s="128"/>
      <c r="J11" s="128"/>
      <c r="K11" s="128"/>
      <c r="L11" s="128"/>
      <c r="M11" s="128"/>
      <c r="N11" s="128"/>
      <c r="O11" s="129">
        <f t="shared" si="1"/>
        <v>12</v>
      </c>
      <c r="P11" s="128"/>
      <c r="Q11" s="128"/>
      <c r="R11" s="128"/>
      <c r="S11" s="125"/>
      <c r="T11" s="128"/>
      <c r="U11" s="128"/>
      <c r="V11" s="128"/>
      <c r="W11" s="125"/>
      <c r="X11" s="128"/>
      <c r="Y11" s="128"/>
      <c r="Z11" s="128"/>
    </row>
    <row r="12" spans="3:26" x14ac:dyDescent="0.25">
      <c r="C12" t="s">
        <v>115</v>
      </c>
      <c r="D12" t="s">
        <v>116</v>
      </c>
      <c r="E12" s="125">
        <v>9</v>
      </c>
      <c r="F12" s="128">
        <v>6</v>
      </c>
      <c r="G12" s="128">
        <v>5</v>
      </c>
      <c r="H12" s="128"/>
      <c r="I12" s="128"/>
      <c r="J12" s="128"/>
      <c r="K12" s="128"/>
      <c r="L12" s="128"/>
      <c r="M12" s="128"/>
      <c r="N12" s="128"/>
      <c r="O12" s="129">
        <f t="shared" si="1"/>
        <v>11</v>
      </c>
      <c r="P12" s="128"/>
      <c r="Q12" s="128"/>
      <c r="R12" s="128"/>
      <c r="S12" s="125"/>
      <c r="T12" s="128"/>
      <c r="U12" s="128"/>
      <c r="V12" s="128"/>
      <c r="W12" s="125"/>
      <c r="X12" s="128"/>
      <c r="Y12" s="128"/>
      <c r="Z12" s="128"/>
    </row>
    <row r="13" spans="3:26" x14ac:dyDescent="0.25">
      <c r="C13" t="s">
        <v>115</v>
      </c>
      <c r="D13" t="s">
        <v>116</v>
      </c>
      <c r="E13" s="125">
        <v>10</v>
      </c>
      <c r="F13" s="128">
        <v>5</v>
      </c>
      <c r="G13" s="128">
        <v>2</v>
      </c>
      <c r="H13" s="128"/>
      <c r="I13" s="128"/>
      <c r="J13" s="128"/>
      <c r="K13" s="128"/>
      <c r="L13" s="128"/>
      <c r="M13" s="128"/>
      <c r="N13" s="128"/>
      <c r="O13" s="129">
        <f t="shared" si="1"/>
        <v>7</v>
      </c>
      <c r="P13" s="128"/>
      <c r="Q13" s="128"/>
      <c r="R13" s="128"/>
      <c r="S13" s="125"/>
      <c r="T13" s="128"/>
      <c r="U13" s="128"/>
      <c r="V13" s="128"/>
      <c r="W13" s="125"/>
      <c r="X13" s="128"/>
      <c r="Y13" s="128"/>
      <c r="Z13" s="128"/>
    </row>
    <row r="14" spans="3:26" x14ac:dyDescent="0.25">
      <c r="C14" t="s">
        <v>115</v>
      </c>
      <c r="D14" t="s">
        <v>116</v>
      </c>
      <c r="E14" s="125">
        <v>11</v>
      </c>
      <c r="F14" s="128">
        <v>4</v>
      </c>
      <c r="G14" s="128">
        <v>3</v>
      </c>
      <c r="H14" s="128"/>
      <c r="I14" s="128"/>
      <c r="J14" s="128"/>
      <c r="K14" s="128"/>
      <c r="L14" s="128"/>
      <c r="M14" s="128"/>
      <c r="N14" s="128"/>
      <c r="O14" s="129">
        <f t="shared" si="1"/>
        <v>7</v>
      </c>
      <c r="P14" s="128"/>
      <c r="Q14" s="128"/>
      <c r="R14" s="128"/>
      <c r="S14" s="125"/>
      <c r="T14" s="128"/>
      <c r="U14" s="128"/>
      <c r="V14" s="128"/>
      <c r="W14" s="125"/>
      <c r="X14" s="128"/>
      <c r="Y14" s="128"/>
      <c r="Z14" s="128"/>
    </row>
    <row r="15" spans="3:26" x14ac:dyDescent="0.25">
      <c r="C15" t="s">
        <v>115</v>
      </c>
      <c r="D15" t="s">
        <v>116</v>
      </c>
      <c r="E15" s="125">
        <v>12</v>
      </c>
      <c r="F15" s="128">
        <v>6</v>
      </c>
      <c r="G15" s="128">
        <v>1</v>
      </c>
      <c r="H15" s="128"/>
      <c r="I15" s="128"/>
      <c r="J15" s="128"/>
      <c r="K15" s="128"/>
      <c r="L15" s="128"/>
      <c r="M15" s="128"/>
      <c r="N15" s="128"/>
      <c r="O15" s="129">
        <f t="shared" si="1"/>
        <v>7</v>
      </c>
      <c r="P15" s="128"/>
      <c r="Q15" s="128"/>
      <c r="R15" s="128"/>
      <c r="S15" s="125"/>
      <c r="T15" s="128"/>
      <c r="U15" s="128"/>
      <c r="V15" s="128"/>
      <c r="W15" s="125"/>
      <c r="X15" s="128"/>
      <c r="Y15" s="128"/>
      <c r="Z15" s="128"/>
    </row>
    <row r="16" spans="3:26" x14ac:dyDescent="0.25">
      <c r="C16" t="s">
        <v>115</v>
      </c>
      <c r="D16" t="s">
        <v>116</v>
      </c>
      <c r="E16" s="125">
        <v>13</v>
      </c>
      <c r="F16" s="128">
        <v>4</v>
      </c>
      <c r="G16" s="128">
        <v>5</v>
      </c>
      <c r="H16" s="128"/>
      <c r="I16" s="128"/>
      <c r="J16" s="128"/>
      <c r="K16" s="128"/>
      <c r="L16" s="128"/>
      <c r="M16" s="128"/>
      <c r="N16" s="128"/>
      <c r="O16" s="129">
        <f t="shared" si="1"/>
        <v>9</v>
      </c>
      <c r="P16" s="128"/>
      <c r="Q16" s="128"/>
      <c r="R16" s="128"/>
      <c r="S16" s="125"/>
      <c r="T16" s="128"/>
      <c r="U16" s="128"/>
      <c r="V16" s="128"/>
      <c r="W16" s="125"/>
      <c r="X16" s="128"/>
      <c r="Y16" s="128"/>
      <c r="Z16" s="128"/>
    </row>
    <row r="17" spans="3:26" x14ac:dyDescent="0.25">
      <c r="C17" t="s">
        <v>115</v>
      </c>
      <c r="D17" t="s">
        <v>116</v>
      </c>
      <c r="E17" s="125">
        <v>14</v>
      </c>
      <c r="F17" s="128">
        <v>9</v>
      </c>
      <c r="G17" s="128">
        <v>3</v>
      </c>
      <c r="H17" s="128"/>
      <c r="I17" s="128"/>
      <c r="J17" s="128"/>
      <c r="K17" s="128"/>
      <c r="L17" s="128"/>
      <c r="M17" s="128"/>
      <c r="N17" s="128"/>
      <c r="O17" s="129">
        <f t="shared" si="1"/>
        <v>12</v>
      </c>
      <c r="P17" s="128"/>
      <c r="Q17" s="128"/>
      <c r="R17" s="128"/>
      <c r="S17" s="125"/>
      <c r="T17" s="128"/>
      <c r="U17" s="128"/>
      <c r="V17" s="128"/>
      <c r="W17" s="125"/>
      <c r="X17" s="128"/>
      <c r="Y17" s="128"/>
      <c r="Z17" s="128"/>
    </row>
    <row r="18" spans="3:26" x14ac:dyDescent="0.25">
      <c r="C18" t="s">
        <v>115</v>
      </c>
      <c r="D18" t="s">
        <v>116</v>
      </c>
      <c r="E18" s="125">
        <v>15</v>
      </c>
      <c r="F18" s="128">
        <v>7</v>
      </c>
      <c r="G18" s="128">
        <v>8</v>
      </c>
      <c r="H18" s="128"/>
      <c r="I18" s="128"/>
      <c r="J18" s="128"/>
      <c r="K18" s="128"/>
      <c r="L18" s="128"/>
      <c r="M18" s="128"/>
      <c r="N18" s="128"/>
      <c r="O18" s="129">
        <f t="shared" si="1"/>
        <v>15</v>
      </c>
      <c r="P18" s="128"/>
      <c r="Q18" s="128"/>
      <c r="R18" s="128"/>
      <c r="S18" s="125"/>
      <c r="T18" s="128"/>
      <c r="U18" s="128"/>
      <c r="V18" s="128"/>
      <c r="W18" s="125"/>
      <c r="X18" s="128"/>
      <c r="Y18" s="128"/>
      <c r="Z18" s="128"/>
    </row>
    <row r="19" spans="3:26" x14ac:dyDescent="0.25">
      <c r="C19" t="s">
        <v>115</v>
      </c>
      <c r="D19" t="s">
        <v>116</v>
      </c>
      <c r="E19" s="125">
        <v>16</v>
      </c>
      <c r="F19" s="128">
        <v>11</v>
      </c>
      <c r="G19" s="128">
        <v>7</v>
      </c>
      <c r="H19" s="128"/>
      <c r="I19" s="128"/>
      <c r="J19" s="128"/>
      <c r="K19" s="128"/>
      <c r="L19" s="128"/>
      <c r="M19" s="128"/>
      <c r="N19" s="128"/>
      <c r="O19" s="129">
        <f t="shared" si="1"/>
        <v>18</v>
      </c>
      <c r="P19" s="128"/>
      <c r="Q19" s="128"/>
      <c r="R19" s="128"/>
      <c r="S19" s="125"/>
      <c r="T19" s="128"/>
      <c r="U19" s="128"/>
      <c r="V19" s="128"/>
      <c r="W19" s="125"/>
      <c r="X19" s="128"/>
      <c r="Y19" s="128"/>
      <c r="Z19" s="128"/>
    </row>
    <row r="20" spans="3:26" x14ac:dyDescent="0.25">
      <c r="C20" t="s">
        <v>115</v>
      </c>
      <c r="D20" t="s">
        <v>116</v>
      </c>
      <c r="E20" s="125">
        <v>17</v>
      </c>
      <c r="F20" s="128">
        <v>10</v>
      </c>
      <c r="G20" s="128">
        <v>6</v>
      </c>
      <c r="H20" s="128"/>
      <c r="I20" s="128"/>
      <c r="J20" s="128"/>
      <c r="K20" s="128"/>
      <c r="L20" s="128"/>
      <c r="M20" s="128"/>
      <c r="N20" s="128"/>
      <c r="O20" s="129">
        <f t="shared" si="1"/>
        <v>16</v>
      </c>
      <c r="P20" s="128"/>
      <c r="Q20" s="128"/>
      <c r="R20" s="128"/>
      <c r="S20" s="125"/>
      <c r="T20" s="128"/>
      <c r="U20" s="128"/>
      <c r="V20" s="128"/>
      <c r="W20" s="125"/>
      <c r="X20" s="128"/>
      <c r="Y20" s="128"/>
      <c r="Z20" s="128"/>
    </row>
    <row r="21" spans="3:26" x14ac:dyDescent="0.25">
      <c r="C21" t="s">
        <v>115</v>
      </c>
      <c r="D21" t="s">
        <v>116</v>
      </c>
      <c r="E21" s="125">
        <v>18</v>
      </c>
      <c r="F21" s="128">
        <v>8</v>
      </c>
      <c r="G21" s="128">
        <v>4</v>
      </c>
      <c r="H21" s="128"/>
      <c r="I21" s="128"/>
      <c r="J21" s="128"/>
      <c r="K21" s="128"/>
      <c r="L21" s="128"/>
      <c r="M21" s="128"/>
      <c r="N21" s="128"/>
      <c r="O21" s="129">
        <f t="shared" si="1"/>
        <v>12</v>
      </c>
      <c r="P21" s="128"/>
      <c r="Q21" s="128"/>
      <c r="R21" s="128"/>
      <c r="S21" s="125"/>
      <c r="T21" s="128"/>
      <c r="U21" s="128"/>
      <c r="V21" s="128"/>
      <c r="W21" s="125"/>
      <c r="X21" s="128"/>
      <c r="Y21" s="128"/>
      <c r="Z21" s="128"/>
    </row>
    <row r="22" spans="3:26" x14ac:dyDescent="0.25">
      <c r="C22" t="s">
        <v>115</v>
      </c>
      <c r="D22" t="s">
        <v>116</v>
      </c>
      <c r="E22" s="125">
        <v>19</v>
      </c>
      <c r="F22" s="128">
        <v>6</v>
      </c>
      <c r="G22" s="128">
        <v>4</v>
      </c>
      <c r="H22" s="128"/>
      <c r="I22" s="128"/>
      <c r="J22" s="128"/>
      <c r="K22" s="128"/>
      <c r="L22" s="128"/>
      <c r="M22" s="128"/>
      <c r="N22" s="128"/>
      <c r="O22" s="129">
        <f t="shared" si="1"/>
        <v>10</v>
      </c>
      <c r="P22" s="128"/>
      <c r="Q22" s="128"/>
      <c r="R22" s="128"/>
      <c r="S22" s="125"/>
      <c r="T22" s="128"/>
      <c r="U22" s="128"/>
      <c r="V22" s="128"/>
      <c r="W22" s="125"/>
      <c r="X22" s="128"/>
      <c r="Y22" s="128"/>
      <c r="Z22" s="128"/>
    </row>
    <row r="23" spans="3:26" x14ac:dyDescent="0.25">
      <c r="C23" t="s">
        <v>115</v>
      </c>
      <c r="D23" t="s">
        <v>116</v>
      </c>
      <c r="E23" s="125">
        <v>20</v>
      </c>
      <c r="F23" s="128">
        <v>4</v>
      </c>
      <c r="G23" s="128">
        <v>4</v>
      </c>
      <c r="H23" s="128"/>
      <c r="I23" s="128"/>
      <c r="J23" s="128"/>
      <c r="K23" s="128"/>
      <c r="L23" s="128"/>
      <c r="M23" s="128"/>
      <c r="N23" s="128"/>
      <c r="O23" s="129">
        <f t="shared" si="1"/>
        <v>8</v>
      </c>
      <c r="P23" s="128"/>
      <c r="Q23" s="128"/>
      <c r="R23" s="128"/>
      <c r="S23" s="125"/>
      <c r="T23" s="128"/>
      <c r="U23" s="128"/>
      <c r="V23" s="128"/>
      <c r="W23" s="125"/>
      <c r="X23" s="128"/>
      <c r="Y23" s="128"/>
      <c r="Z23" s="128"/>
    </row>
    <row r="24" spans="3:26" x14ac:dyDescent="0.25">
      <c r="C24" t="s">
        <v>115</v>
      </c>
      <c r="D24" t="s">
        <v>116</v>
      </c>
      <c r="E24" s="125">
        <v>21</v>
      </c>
      <c r="F24" s="128">
        <v>4</v>
      </c>
      <c r="G24" s="128">
        <v>4</v>
      </c>
      <c r="H24" s="128"/>
      <c r="I24" s="128"/>
      <c r="J24" s="128"/>
      <c r="K24" s="128"/>
      <c r="L24" s="128"/>
      <c r="M24" s="128"/>
      <c r="N24" s="128"/>
      <c r="O24" s="129">
        <f t="shared" si="1"/>
        <v>8</v>
      </c>
      <c r="P24" s="128"/>
      <c r="Q24" s="128"/>
      <c r="R24" s="128"/>
      <c r="S24" s="125"/>
      <c r="T24" s="128"/>
      <c r="U24" s="128"/>
      <c r="V24" s="128"/>
      <c r="W24" s="125"/>
      <c r="X24" s="128"/>
      <c r="Y24" s="128"/>
      <c r="Z24" s="128"/>
    </row>
    <row r="25" spans="3:26" x14ac:dyDescent="0.25">
      <c r="C25" t="s">
        <v>115</v>
      </c>
      <c r="D25" t="s">
        <v>116</v>
      </c>
      <c r="E25" s="125">
        <v>22</v>
      </c>
      <c r="F25" s="128">
        <v>6</v>
      </c>
      <c r="G25" s="128">
        <v>1</v>
      </c>
      <c r="H25" s="128"/>
      <c r="I25" s="128"/>
      <c r="J25" s="128"/>
      <c r="K25" s="128"/>
      <c r="L25" s="128"/>
      <c r="M25" s="128"/>
      <c r="N25" s="128"/>
      <c r="O25" s="129">
        <f t="shared" si="1"/>
        <v>7</v>
      </c>
      <c r="P25" s="128"/>
      <c r="Q25" s="128"/>
      <c r="R25" s="128"/>
      <c r="S25" s="125"/>
      <c r="T25" s="128"/>
      <c r="U25" s="128"/>
      <c r="V25" s="128"/>
      <c r="W25" s="125"/>
      <c r="X25" s="128"/>
      <c r="Y25" s="128"/>
      <c r="Z25" s="128"/>
    </row>
    <row r="26" spans="3:26" x14ac:dyDescent="0.25">
      <c r="C26" t="s">
        <v>115</v>
      </c>
      <c r="D26" t="s">
        <v>116</v>
      </c>
      <c r="E26" s="125">
        <v>23</v>
      </c>
      <c r="F26" s="128">
        <v>5</v>
      </c>
      <c r="G26" s="128">
        <v>1</v>
      </c>
      <c r="H26" s="128"/>
      <c r="I26" s="128"/>
      <c r="J26" s="128"/>
      <c r="K26" s="128"/>
      <c r="L26" s="128"/>
      <c r="M26" s="128"/>
      <c r="N26" s="128"/>
      <c r="O26" s="129">
        <f t="shared" si="1"/>
        <v>6</v>
      </c>
      <c r="P26" s="128"/>
      <c r="Q26" s="128"/>
      <c r="R26" s="128"/>
      <c r="S26" s="125"/>
      <c r="T26" s="128"/>
      <c r="U26" s="128"/>
      <c r="V26" s="128"/>
      <c r="W26" s="125"/>
      <c r="X26" s="128"/>
      <c r="Y26" s="128"/>
      <c r="Z26" s="128"/>
    </row>
    <row r="27" spans="3:26" x14ac:dyDescent="0.25">
      <c r="O27" s="126">
        <f>SUM(O3:O26)</f>
        <v>195</v>
      </c>
    </row>
    <row r="28" spans="3:26" x14ac:dyDescent="0.25">
      <c r="O28" s="126"/>
    </row>
    <row r="30" spans="3:26" x14ac:dyDescent="0.25">
      <c r="E30" s="130" t="s">
        <v>117</v>
      </c>
      <c r="F30" s="131" t="s">
        <v>118</v>
      </c>
      <c r="G30" s="131" t="s">
        <v>119</v>
      </c>
    </row>
    <row r="31" spans="3:26" x14ac:dyDescent="0.25">
      <c r="E31" s="133">
        <v>0</v>
      </c>
      <c r="F31" s="133">
        <f t="shared" ref="F31:F54" si="2">SUMIFS($O$3:$O$26,$E$3:$E$26,$E31)</f>
        <v>0</v>
      </c>
      <c r="G31" s="134">
        <f>F31/$F$55</f>
        <v>0</v>
      </c>
    </row>
    <row r="32" spans="3:26" x14ac:dyDescent="0.25">
      <c r="E32" s="133">
        <f>E31+1</f>
        <v>1</v>
      </c>
      <c r="F32" s="133">
        <f t="shared" si="2"/>
        <v>0</v>
      </c>
      <c r="G32" s="134">
        <f t="shared" ref="G32:G54" si="3">F32/$F$55</f>
        <v>0</v>
      </c>
    </row>
    <row r="33" spans="5:7" x14ac:dyDescent="0.25">
      <c r="E33" s="133">
        <f t="shared" ref="E33:E53" si="4">E32+1</f>
        <v>2</v>
      </c>
      <c r="F33" s="133">
        <f t="shared" si="2"/>
        <v>0</v>
      </c>
      <c r="G33" s="134">
        <f t="shared" si="3"/>
        <v>0</v>
      </c>
    </row>
    <row r="34" spans="5:7" x14ac:dyDescent="0.25">
      <c r="E34" s="133">
        <f t="shared" si="4"/>
        <v>3</v>
      </c>
      <c r="F34" s="133">
        <f t="shared" si="2"/>
        <v>0</v>
      </c>
      <c r="G34" s="134">
        <f t="shared" si="3"/>
        <v>0</v>
      </c>
    </row>
    <row r="35" spans="5:7" x14ac:dyDescent="0.25">
      <c r="E35" s="133">
        <f t="shared" si="4"/>
        <v>4</v>
      </c>
      <c r="F35" s="133">
        <f t="shared" si="2"/>
        <v>4</v>
      </c>
      <c r="G35" s="134">
        <f t="shared" si="3"/>
        <v>2.0512820512820513E-2</v>
      </c>
    </row>
    <row r="36" spans="5:7" x14ac:dyDescent="0.25">
      <c r="E36" s="133">
        <f t="shared" si="4"/>
        <v>5</v>
      </c>
      <c r="F36" s="133">
        <f t="shared" si="2"/>
        <v>5</v>
      </c>
      <c r="G36" s="134">
        <f t="shared" si="3"/>
        <v>2.564102564102564E-2</v>
      </c>
    </row>
    <row r="37" spans="5:7" x14ac:dyDescent="0.25">
      <c r="E37" s="133">
        <f t="shared" si="4"/>
        <v>6</v>
      </c>
      <c r="F37" s="133">
        <f t="shared" si="2"/>
        <v>9</v>
      </c>
      <c r="G37" s="134">
        <f t="shared" si="3"/>
        <v>4.6153846153846156E-2</v>
      </c>
    </row>
    <row r="38" spans="5:7" x14ac:dyDescent="0.25">
      <c r="E38" s="133">
        <f t="shared" si="4"/>
        <v>7</v>
      </c>
      <c r="F38" s="133">
        <f t="shared" si="2"/>
        <v>12</v>
      </c>
      <c r="G38" s="134">
        <f t="shared" si="3"/>
        <v>6.1538461538461542E-2</v>
      </c>
    </row>
    <row r="39" spans="5:7" x14ac:dyDescent="0.25">
      <c r="E39" s="133">
        <f t="shared" si="4"/>
        <v>8</v>
      </c>
      <c r="F39" s="133">
        <f t="shared" si="2"/>
        <v>12</v>
      </c>
      <c r="G39" s="134">
        <f t="shared" si="3"/>
        <v>6.1538461538461542E-2</v>
      </c>
    </row>
    <row r="40" spans="5:7" x14ac:dyDescent="0.25">
      <c r="E40" s="133">
        <f t="shared" si="4"/>
        <v>9</v>
      </c>
      <c r="F40" s="133">
        <f t="shared" si="2"/>
        <v>11</v>
      </c>
      <c r="G40" s="134">
        <f t="shared" si="3"/>
        <v>5.6410256410256411E-2</v>
      </c>
    </row>
    <row r="41" spans="5:7" x14ac:dyDescent="0.25">
      <c r="E41" s="133">
        <f t="shared" si="4"/>
        <v>10</v>
      </c>
      <c r="F41" s="133">
        <f t="shared" si="2"/>
        <v>7</v>
      </c>
      <c r="G41" s="134">
        <f t="shared" si="3"/>
        <v>3.5897435897435895E-2</v>
      </c>
    </row>
    <row r="42" spans="5:7" x14ac:dyDescent="0.25">
      <c r="E42" s="133">
        <f t="shared" si="4"/>
        <v>11</v>
      </c>
      <c r="F42" s="133">
        <f t="shared" si="2"/>
        <v>7</v>
      </c>
      <c r="G42" s="134">
        <f t="shared" si="3"/>
        <v>3.5897435897435895E-2</v>
      </c>
    </row>
    <row r="43" spans="5:7" x14ac:dyDescent="0.25">
      <c r="E43" s="133">
        <f t="shared" si="4"/>
        <v>12</v>
      </c>
      <c r="F43" s="133">
        <f t="shared" si="2"/>
        <v>7</v>
      </c>
      <c r="G43" s="134">
        <f t="shared" si="3"/>
        <v>3.5897435897435895E-2</v>
      </c>
    </row>
    <row r="44" spans="5:7" x14ac:dyDescent="0.25">
      <c r="E44" s="133">
        <f t="shared" si="4"/>
        <v>13</v>
      </c>
      <c r="F44" s="133">
        <f t="shared" si="2"/>
        <v>9</v>
      </c>
      <c r="G44" s="134">
        <f t="shared" si="3"/>
        <v>4.6153846153846156E-2</v>
      </c>
    </row>
    <row r="45" spans="5:7" x14ac:dyDescent="0.25">
      <c r="E45" s="133">
        <f t="shared" si="4"/>
        <v>14</v>
      </c>
      <c r="F45" s="133">
        <f t="shared" si="2"/>
        <v>12</v>
      </c>
      <c r="G45" s="134">
        <f t="shared" si="3"/>
        <v>6.1538461538461542E-2</v>
      </c>
    </row>
    <row r="46" spans="5:7" x14ac:dyDescent="0.25">
      <c r="E46" s="133">
        <f t="shared" si="4"/>
        <v>15</v>
      </c>
      <c r="F46" s="133">
        <f t="shared" si="2"/>
        <v>15</v>
      </c>
      <c r="G46" s="134">
        <f t="shared" si="3"/>
        <v>7.6923076923076927E-2</v>
      </c>
    </row>
    <row r="47" spans="5:7" x14ac:dyDescent="0.25">
      <c r="E47" s="133">
        <f t="shared" si="4"/>
        <v>16</v>
      </c>
      <c r="F47" s="133">
        <f t="shared" si="2"/>
        <v>18</v>
      </c>
      <c r="G47" s="134">
        <f t="shared" si="3"/>
        <v>9.2307692307692313E-2</v>
      </c>
    </row>
    <row r="48" spans="5:7" x14ac:dyDescent="0.25">
      <c r="E48" s="133">
        <f t="shared" si="4"/>
        <v>17</v>
      </c>
      <c r="F48" s="133">
        <f t="shared" si="2"/>
        <v>16</v>
      </c>
      <c r="G48" s="134">
        <f t="shared" si="3"/>
        <v>8.2051282051282051E-2</v>
      </c>
    </row>
    <row r="49" spans="5:7" x14ac:dyDescent="0.25">
      <c r="E49" s="133">
        <f t="shared" si="4"/>
        <v>18</v>
      </c>
      <c r="F49" s="133">
        <f t="shared" si="2"/>
        <v>12</v>
      </c>
      <c r="G49" s="134">
        <f t="shared" si="3"/>
        <v>6.1538461538461542E-2</v>
      </c>
    </row>
    <row r="50" spans="5:7" x14ac:dyDescent="0.25">
      <c r="E50" s="133">
        <f t="shared" si="4"/>
        <v>19</v>
      </c>
      <c r="F50" s="133">
        <f t="shared" si="2"/>
        <v>10</v>
      </c>
      <c r="G50" s="134">
        <f t="shared" si="3"/>
        <v>5.128205128205128E-2</v>
      </c>
    </row>
    <row r="51" spans="5:7" x14ac:dyDescent="0.25">
      <c r="E51" s="133">
        <f t="shared" si="4"/>
        <v>20</v>
      </c>
      <c r="F51" s="133">
        <f t="shared" si="2"/>
        <v>8</v>
      </c>
      <c r="G51" s="134">
        <f t="shared" si="3"/>
        <v>4.1025641025641026E-2</v>
      </c>
    </row>
    <row r="52" spans="5:7" x14ac:dyDescent="0.25">
      <c r="E52" s="133">
        <f>E51+1</f>
        <v>21</v>
      </c>
      <c r="F52" s="133">
        <f t="shared" si="2"/>
        <v>8</v>
      </c>
      <c r="G52" s="134">
        <f t="shared" si="3"/>
        <v>4.1025641025641026E-2</v>
      </c>
    </row>
    <row r="53" spans="5:7" x14ac:dyDescent="0.25">
      <c r="E53" s="133">
        <f t="shared" si="4"/>
        <v>22</v>
      </c>
      <c r="F53" s="133">
        <f t="shared" si="2"/>
        <v>7</v>
      </c>
      <c r="G53" s="134">
        <f t="shared" si="3"/>
        <v>3.5897435897435895E-2</v>
      </c>
    </row>
    <row r="54" spans="5:7" x14ac:dyDescent="0.25">
      <c r="E54" s="133">
        <f>E53+1</f>
        <v>23</v>
      </c>
      <c r="F54" s="133">
        <f t="shared" si="2"/>
        <v>6</v>
      </c>
      <c r="G54" s="134">
        <f t="shared" si="3"/>
        <v>3.0769230769230771E-2</v>
      </c>
    </row>
    <row r="55" spans="5:7" x14ac:dyDescent="0.25">
      <c r="E55" s="135" t="s">
        <v>45</v>
      </c>
      <c r="F55" s="135">
        <f>SUM(F31:F54)</f>
        <v>195</v>
      </c>
      <c r="G55" s="136">
        <f>SUM(G31:G54)</f>
        <v>1</v>
      </c>
    </row>
  </sheetData>
  <mergeCells count="3">
    <mergeCell ref="E1:J1"/>
    <mergeCell ref="S1:V1"/>
    <mergeCell ref="W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STRONA TYTUŁOWA</vt:lpstr>
      <vt:lpstr>BAZA DANYCH</vt:lpstr>
      <vt:lpstr>STATYSTYKI</vt:lpstr>
      <vt:lpstr>SZACOWANIE</vt:lpstr>
      <vt:lpstr>KURSY</vt:lpstr>
      <vt:lpstr>'BAZA DANYCH'!_Hlk511303109</vt:lpstr>
      <vt:lpstr>'BAZA DANYCH'!_Hlk511311383</vt:lpstr>
      <vt:lpstr>'STRONA TYTUŁOWA'!_Hlk513638906</vt:lpstr>
      <vt:lpstr>'STRONA TYTUŁOWA'!Obszar_wydruku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umanko11</cp:lastModifiedBy>
  <dcterms:created xsi:type="dcterms:W3CDTF">2018-04-24T11:58:42Z</dcterms:created>
  <dcterms:modified xsi:type="dcterms:W3CDTF">2019-08-26T11:22:58Z</dcterms:modified>
</cp:coreProperties>
</file>